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Uni\Controverses\"/>
    </mc:Choice>
  </mc:AlternateContent>
  <bookViews>
    <workbookView xWindow="0" yWindow="0" windowWidth="28800" windowHeight="12360" activeTab="7"/>
  </bookViews>
  <sheets>
    <sheet name="Listes" sheetId="1" r:id="rId1"/>
    <sheet name="Régions" sheetId="3" r:id="rId2"/>
    <sheet name="QGIS" sheetId="6" r:id="rId3"/>
    <sheet name="QGIS2" sheetId="9" r:id="rId4"/>
    <sheet name="Prédiction" sheetId="11" r:id="rId5"/>
    <sheet name="QGIS3" sheetId="14" r:id="rId6"/>
    <sheet name="Vérification" sheetId="15" r:id="rId7"/>
    <sheet name="QGIS4" sheetId="16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5" l="1"/>
  <c r="D17" i="15"/>
  <c r="E17" i="15"/>
  <c r="F17" i="15"/>
  <c r="G17" i="15"/>
  <c r="H17" i="15"/>
  <c r="I17" i="15"/>
  <c r="J17" i="15"/>
  <c r="K17" i="15"/>
  <c r="L17" i="15"/>
  <c r="M17" i="15"/>
  <c r="N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B18" i="15"/>
  <c r="B19" i="15"/>
  <c r="B20" i="15"/>
  <c r="B17" i="15"/>
  <c r="N70" i="11" l="1"/>
  <c r="J53" i="11"/>
  <c r="J62" i="11" s="1"/>
  <c r="O55" i="11"/>
  <c r="O64" i="11" s="1"/>
  <c r="O71" i="11" s="1"/>
  <c r="M53" i="11"/>
  <c r="M62" i="11" s="1"/>
  <c r="M70" i="11" s="1"/>
  <c r="G53" i="11"/>
  <c r="G62" i="11" s="1"/>
  <c r="G70" i="11" s="1"/>
  <c r="D60" i="11"/>
  <c r="D69" i="11" s="1"/>
  <c r="E60" i="11"/>
  <c r="E69" i="11" s="1"/>
  <c r="F60" i="11"/>
  <c r="F69" i="11" s="1"/>
  <c r="G60" i="11"/>
  <c r="G69" i="11" s="1"/>
  <c r="H60" i="11"/>
  <c r="H69" i="11" s="1"/>
  <c r="I60" i="11"/>
  <c r="I69" i="11" s="1"/>
  <c r="J60" i="11"/>
  <c r="J69" i="11" s="1"/>
  <c r="K60" i="11"/>
  <c r="K69" i="11" s="1"/>
  <c r="L60" i="11"/>
  <c r="L69" i="11" s="1"/>
  <c r="M60" i="11"/>
  <c r="M69" i="11" s="1"/>
  <c r="N60" i="11"/>
  <c r="N69" i="11" s="1"/>
  <c r="O60" i="11"/>
  <c r="O69" i="11" s="1"/>
  <c r="D61" i="11"/>
  <c r="E61" i="11"/>
  <c r="F61" i="11"/>
  <c r="H61" i="11"/>
  <c r="I61" i="11"/>
  <c r="J61" i="11"/>
  <c r="K61" i="11"/>
  <c r="L61" i="11"/>
  <c r="M61" i="11"/>
  <c r="N61" i="11"/>
  <c r="O61" i="11"/>
  <c r="D62" i="11"/>
  <c r="D70" i="11" s="1"/>
  <c r="E62" i="11"/>
  <c r="F62" i="11"/>
  <c r="H62" i="11"/>
  <c r="H70" i="11" s="1"/>
  <c r="I62" i="11"/>
  <c r="I70" i="11" s="1"/>
  <c r="K62" i="11"/>
  <c r="L62" i="11"/>
  <c r="L70" i="11" s="1"/>
  <c r="N62" i="11"/>
  <c r="O62" i="11"/>
  <c r="O70" i="11" s="1"/>
  <c r="D63" i="11"/>
  <c r="E63" i="11"/>
  <c r="F63" i="11"/>
  <c r="G63" i="11"/>
  <c r="H63" i="11"/>
  <c r="I63" i="11"/>
  <c r="J63" i="11"/>
  <c r="K63" i="11"/>
  <c r="L63" i="11"/>
  <c r="M63" i="11"/>
  <c r="N63" i="11"/>
  <c r="O63" i="11"/>
  <c r="D64" i="11"/>
  <c r="D71" i="11" s="1"/>
  <c r="E64" i="11"/>
  <c r="E71" i="11" s="1"/>
  <c r="F64" i="11"/>
  <c r="F71" i="11" s="1"/>
  <c r="G64" i="11"/>
  <c r="H64" i="11"/>
  <c r="I64" i="11"/>
  <c r="J64" i="11"/>
  <c r="J71" i="11" s="1"/>
  <c r="K64" i="11"/>
  <c r="K71" i="11" s="1"/>
  <c r="L64" i="11"/>
  <c r="L71" i="11" s="1"/>
  <c r="M64" i="11"/>
  <c r="M71" i="11" s="1"/>
  <c r="N64" i="11"/>
  <c r="N71" i="11" s="1"/>
  <c r="D65" i="11"/>
  <c r="D72" i="11" s="1"/>
  <c r="E65" i="11"/>
  <c r="F65" i="11"/>
  <c r="G65" i="11"/>
  <c r="G72" i="11" s="1"/>
  <c r="H65" i="11"/>
  <c r="H72" i="11" s="1"/>
  <c r="I65" i="11"/>
  <c r="I72" i="11" s="1"/>
  <c r="J65" i="11"/>
  <c r="J72" i="11" s="1"/>
  <c r="K65" i="11"/>
  <c r="L65" i="11"/>
  <c r="L72" i="11" s="1"/>
  <c r="M65" i="11"/>
  <c r="N65" i="11"/>
  <c r="O65" i="11"/>
  <c r="O72" i="11" s="1"/>
  <c r="C61" i="11"/>
  <c r="C62" i="11"/>
  <c r="C63" i="11"/>
  <c r="C64" i="11"/>
  <c r="C71" i="11" s="1"/>
  <c r="C65" i="11"/>
  <c r="C72" i="11" s="1"/>
  <c r="C60" i="11"/>
  <c r="C69" i="11" s="1"/>
  <c r="D93" i="11" l="1"/>
  <c r="O74" i="11"/>
  <c r="O81" i="11" s="1"/>
  <c r="O95" i="11" s="1"/>
  <c r="D74" i="11"/>
  <c r="D79" i="11" s="1"/>
  <c r="D81" i="11"/>
  <c r="D95" i="11" s="1"/>
  <c r="L74" i="11"/>
  <c r="L80" i="11" s="1"/>
  <c r="L94" i="11" s="1"/>
  <c r="N72" i="11"/>
  <c r="F72" i="11"/>
  <c r="F70" i="11"/>
  <c r="M72" i="11"/>
  <c r="E72" i="11"/>
  <c r="I71" i="11"/>
  <c r="E70" i="11"/>
  <c r="H71" i="11"/>
  <c r="H74" i="11"/>
  <c r="H80" i="11" s="1"/>
  <c r="K72" i="11"/>
  <c r="G71" i="11"/>
  <c r="K70" i="11"/>
  <c r="C70" i="11"/>
  <c r="J70" i="11"/>
  <c r="K3" i="9"/>
  <c r="K4" i="9"/>
  <c r="K5" i="9"/>
  <c r="K6" i="9"/>
  <c r="K7" i="9"/>
  <c r="K8" i="9"/>
  <c r="K9" i="9"/>
  <c r="K10" i="9"/>
  <c r="K11" i="9"/>
  <c r="K12" i="9"/>
  <c r="K13" i="9"/>
  <c r="K14" i="9"/>
  <c r="K2" i="9"/>
  <c r="N74" i="11" l="1"/>
  <c r="N95" i="11"/>
  <c r="H94" i="11"/>
  <c r="J74" i="11"/>
  <c r="I74" i="11"/>
  <c r="I80" i="11" s="1"/>
  <c r="I94" i="11" s="1"/>
  <c r="C74" i="11"/>
  <c r="C93" i="11"/>
  <c r="K74" i="11"/>
  <c r="K78" i="11" s="1"/>
  <c r="K92" i="11" s="1"/>
  <c r="M74" i="11"/>
  <c r="M79" i="11" s="1"/>
  <c r="M93" i="11" s="1"/>
  <c r="G74" i="11"/>
  <c r="G78" i="11" s="1"/>
  <c r="G92" i="11" s="1"/>
  <c r="D78" i="11"/>
  <c r="D80" i="11"/>
  <c r="D94" i="11" s="1"/>
  <c r="O79" i="11"/>
  <c r="O93" i="11" s="1"/>
  <c r="O80" i="11"/>
  <c r="O94" i="11" s="1"/>
  <c r="O78" i="11"/>
  <c r="O92" i="11" s="1"/>
  <c r="K81" i="11"/>
  <c r="K95" i="11" s="1"/>
  <c r="C78" i="11"/>
  <c r="C92" i="11" s="1"/>
  <c r="C81" i="11"/>
  <c r="C95" i="11" s="1"/>
  <c r="C80" i="11"/>
  <c r="C94" i="11" s="1"/>
  <c r="C79" i="11"/>
  <c r="N78" i="11"/>
  <c r="N92" i="11" s="1"/>
  <c r="N80" i="11"/>
  <c r="N94" i="11" s="1"/>
  <c r="N79" i="11"/>
  <c r="N93" i="11" s="1"/>
  <c r="N81" i="11"/>
  <c r="J81" i="11"/>
  <c r="J95" i="11" s="1"/>
  <c r="J78" i="11"/>
  <c r="J92" i="11" s="1"/>
  <c r="J79" i="11"/>
  <c r="J93" i="11" s="1"/>
  <c r="J96" i="11" s="1"/>
  <c r="J80" i="11"/>
  <c r="J94" i="11" s="1"/>
  <c r="I79" i="11"/>
  <c r="I93" i="11" s="1"/>
  <c r="I81" i="11"/>
  <c r="I95" i="11" s="1"/>
  <c r="E74" i="11"/>
  <c r="M80" i="11"/>
  <c r="M94" i="11" s="1"/>
  <c r="M78" i="11"/>
  <c r="M92" i="11" s="1"/>
  <c r="H78" i="11"/>
  <c r="H92" i="11" s="1"/>
  <c r="H79" i="11"/>
  <c r="H93" i="11" s="1"/>
  <c r="H81" i="11"/>
  <c r="H95" i="11" s="1"/>
  <c r="F74" i="11"/>
  <c r="L81" i="11"/>
  <c r="L95" i="11" s="1"/>
  <c r="L79" i="11"/>
  <c r="L93" i="11" s="1"/>
  <c r="L78" i="11"/>
  <c r="H96" i="11" l="1"/>
  <c r="I78" i="11"/>
  <c r="I92" i="11" s="1"/>
  <c r="C96" i="11"/>
  <c r="M81" i="11"/>
  <c r="M95" i="11" s="1"/>
  <c r="M96" i="11" s="1"/>
  <c r="G80" i="11"/>
  <c r="K80" i="11"/>
  <c r="K94" i="11" s="1"/>
  <c r="D82" i="11"/>
  <c r="D92" i="11"/>
  <c r="D96" i="11" s="1"/>
  <c r="L82" i="11"/>
  <c r="L92" i="11"/>
  <c r="I96" i="11"/>
  <c r="G81" i="11"/>
  <c r="G95" i="11" s="1"/>
  <c r="L96" i="11"/>
  <c r="G79" i="11"/>
  <c r="G93" i="11" s="1"/>
  <c r="K79" i="11"/>
  <c r="K93" i="11" s="1"/>
  <c r="N96" i="11"/>
  <c r="O96" i="11"/>
  <c r="O82" i="11"/>
  <c r="H82" i="11"/>
  <c r="N82" i="11"/>
  <c r="J82" i="11"/>
  <c r="M82" i="11"/>
  <c r="I82" i="11"/>
  <c r="F78" i="11"/>
  <c r="F92" i="11" s="1"/>
  <c r="F81" i="11"/>
  <c r="F95" i="11" s="1"/>
  <c r="F79" i="11"/>
  <c r="F93" i="11" s="1"/>
  <c r="F80" i="11"/>
  <c r="F94" i="11" s="1"/>
  <c r="E80" i="11"/>
  <c r="E94" i="11" s="1"/>
  <c r="E78" i="11"/>
  <c r="E92" i="11" s="1"/>
  <c r="E96" i="11" s="1"/>
  <c r="E81" i="11"/>
  <c r="E95" i="11" s="1"/>
  <c r="E79" i="11"/>
  <c r="E93" i="11" s="1"/>
  <c r="C82" i="11"/>
  <c r="G61" i="11"/>
  <c r="G82" i="11" l="1"/>
  <c r="G94" i="11"/>
  <c r="G96" i="11" s="1"/>
  <c r="F96" i="11"/>
  <c r="K82" i="11"/>
  <c r="K96" i="11"/>
  <c r="F82" i="11"/>
  <c r="E82" i="11"/>
</calcChain>
</file>

<file path=xl/sharedStrings.xml><?xml version="1.0" encoding="utf-8"?>
<sst xmlns="http://schemas.openxmlformats.org/spreadsheetml/2006/main" count="430" uniqueCount="167">
  <si>
    <t>LEXG</t>
  </si>
  <si>
    <t>LFG</t>
  </si>
  <si>
    <t>LUG</t>
  </si>
  <si>
    <t>LVEC</t>
  </si>
  <si>
    <t>LDIV</t>
  </si>
  <si>
    <t>LUD</t>
  </si>
  <si>
    <t>LDLF</t>
  </si>
  <si>
    <t>LDVD</t>
  </si>
  <si>
    <t>LFN</t>
  </si>
  <si>
    <t>Auvergne-Rhône-Alpes</t>
  </si>
  <si>
    <t>Hauts-de-France</t>
  </si>
  <si>
    <t>Provence-Alpes-Côte d'Azur</t>
  </si>
  <si>
    <t>Grand Est</t>
  </si>
  <si>
    <t>Occitanie</t>
  </si>
  <si>
    <t>Normandie</t>
  </si>
  <si>
    <t>Nouvelle-Aquitaine</t>
  </si>
  <si>
    <t>Centre-Val de Loire</t>
  </si>
  <si>
    <t>Corse</t>
  </si>
  <si>
    <t>Bourgogne-Franche-Comté</t>
  </si>
  <si>
    <t>Bretagne</t>
  </si>
  <si>
    <t>Pays de la Loire</t>
  </si>
  <si>
    <t>Guadeloupe</t>
  </si>
  <si>
    <t>Martinique</t>
  </si>
  <si>
    <t>Guyane</t>
  </si>
  <si>
    <t>La Réunion</t>
  </si>
  <si>
    <t>Mayotte</t>
  </si>
  <si>
    <t>REGION</t>
  </si>
  <si>
    <t>CHEFLIEU</t>
  </si>
  <si>
    <t>TNCC</t>
  </si>
  <si>
    <t>NCC</t>
  </si>
  <si>
    <t>NCCENR</t>
  </si>
  <si>
    <t>84</t>
  </si>
  <si>
    <t>01</t>
  </si>
  <si>
    <t>32</t>
  </si>
  <si>
    <t>02</t>
  </si>
  <si>
    <t>03</t>
  </si>
  <si>
    <t>93</t>
  </si>
  <si>
    <t>04</t>
  </si>
  <si>
    <t>4</t>
  </si>
  <si>
    <t>06</t>
  </si>
  <si>
    <t>44</t>
  </si>
  <si>
    <t>76</t>
  </si>
  <si>
    <t>11</t>
  </si>
  <si>
    <t>13055</t>
  </si>
  <si>
    <t>28</t>
  </si>
  <si>
    <t>2</t>
  </si>
  <si>
    <t>75</t>
  </si>
  <si>
    <t>3</t>
  </si>
  <si>
    <t>24</t>
  </si>
  <si>
    <t>94</t>
  </si>
  <si>
    <t>2A004</t>
  </si>
  <si>
    <t>27</t>
  </si>
  <si>
    <t>21231</t>
  </si>
  <si>
    <t>53</t>
  </si>
  <si>
    <t>1</t>
  </si>
  <si>
    <t>31555</t>
  </si>
  <si>
    <t>33063</t>
  </si>
  <si>
    <t>35238</t>
  </si>
  <si>
    <t>52</t>
  </si>
  <si>
    <t>44109</t>
  </si>
  <si>
    <t>45234</t>
  </si>
  <si>
    <t>0</t>
  </si>
  <si>
    <t>59350</t>
  </si>
  <si>
    <t>67482</t>
  </si>
  <si>
    <t>69123</t>
  </si>
  <si>
    <t>75056</t>
  </si>
  <si>
    <t>76540</t>
  </si>
  <si>
    <t>97105</t>
  </si>
  <si>
    <t>GUADELOUPE</t>
  </si>
  <si>
    <t>97209</t>
  </si>
  <si>
    <t>MARTINIQUE</t>
  </si>
  <si>
    <t>97302</t>
  </si>
  <si>
    <t>GUYANE</t>
  </si>
  <si>
    <t>97411</t>
  </si>
  <si>
    <t>LA REUNION</t>
  </si>
  <si>
    <t>97608</t>
  </si>
  <si>
    <t>MAYOTTE</t>
  </si>
  <si>
    <t>ILE-DE-FRANCE</t>
  </si>
  <si>
    <t>Ile-de-France</t>
  </si>
  <si>
    <t>CENTRE-VAL DE LOIRE</t>
  </si>
  <si>
    <t>BOURGOGNE-FRANCHE-COMTE</t>
  </si>
  <si>
    <t>NORMANDIE</t>
  </si>
  <si>
    <t>NORD-PAS-DE-CALAIS-PICARDIE</t>
  </si>
  <si>
    <t>Nord-Pas-de-Calais-Picardie</t>
  </si>
  <si>
    <t>ALSACE-CHAMPAGNE-ARDENNE-LORRAINE</t>
  </si>
  <si>
    <t>Alsace-Champagne-Ardenne-Lorraine</t>
  </si>
  <si>
    <t>PAYS DE LA LOIRE</t>
  </si>
  <si>
    <t>BRETAGNE</t>
  </si>
  <si>
    <t>AQUITAINE-LIMOUSIN-POITOU-CHARENTES</t>
  </si>
  <si>
    <t>Aquitaine-Limousin-Poitou-Charentes</t>
  </si>
  <si>
    <t>LANGUEDOC-ROUSSILLON-MIDI-PYRENEES</t>
  </si>
  <si>
    <t>Languedoc-Roussillon-Midi-Pyrénées</t>
  </si>
  <si>
    <t>AUVERGNE-RHONE-ALPES</t>
  </si>
  <si>
    <t>PROVENCE-ALPES-COTE D'AZUR</t>
  </si>
  <si>
    <t>CORSE</t>
  </si>
  <si>
    <t>SIEGES</t>
  </si>
  <si>
    <t>NOM</t>
  </si>
  <si>
    <t>Inscrits</t>
  </si>
  <si>
    <t>Abstentions</t>
  </si>
  <si>
    <t>Votants</t>
  </si>
  <si>
    <t>Blancs</t>
  </si>
  <si>
    <t>Nuls</t>
  </si>
  <si>
    <t>Exprimés</t>
  </si>
  <si>
    <t>LCOM</t>
  </si>
  <si>
    <t>LVEG</t>
  </si>
  <si>
    <t>LDVG</t>
  </si>
  <si>
    <t>LECO</t>
  </si>
  <si>
    <t>LEXD</t>
  </si>
  <si>
    <t>LREG</t>
  </si>
  <si>
    <t>LLR</t>
  </si>
  <si>
    <t>LSOC</t>
  </si>
  <si>
    <t>LRDG</t>
  </si>
  <si>
    <t>LMDM</t>
  </si>
  <si>
    <t>LUDI</t>
  </si>
  <si>
    <t>Nuance</t>
  </si>
  <si>
    <t>Votes</t>
  </si>
  <si>
    <t>% Votes / Inscrits</t>
  </si>
  <si>
    <t>% Votes / Votants</t>
  </si>
  <si>
    <t>% Votes / Exprimés</t>
  </si>
  <si>
    <t>XG</t>
  </si>
  <si>
    <t>D</t>
  </si>
  <si>
    <t>XD</t>
  </si>
  <si>
    <t>Positionnement</t>
  </si>
  <si>
    <t>R</t>
  </si>
  <si>
    <t>C</t>
  </si>
  <si>
    <t>CD</t>
  </si>
  <si>
    <t>A</t>
  </si>
  <si>
    <t>Liste Extrême gauche</t>
  </si>
  <si>
    <t>Liste du Front de Gauche</t>
  </si>
  <si>
    <t>Liste du Parti communiste français</t>
  </si>
  <si>
    <t>Liste EELV et gauche</t>
  </si>
  <si>
    <t>Liste du Parti Socialiste</t>
  </si>
  <si>
    <t>Liste Union de la Gauche</t>
  </si>
  <si>
    <t>Liste du Parti radical de gauche</t>
  </si>
  <si>
    <t>Liste Divers gauche</t>
  </si>
  <si>
    <t>Liste d'Europe-Ecologie-Les Verts</t>
  </si>
  <si>
    <t>Liste Ecologiste</t>
  </si>
  <si>
    <t>Liste Divers</t>
  </si>
  <si>
    <t>Liste Régionaliste</t>
  </si>
  <si>
    <t>Liste du Modem</t>
  </si>
  <si>
    <t>Liste Union Démocrates et Indépendants</t>
  </si>
  <si>
    <t>Liste « Les Républicains »</t>
  </si>
  <si>
    <t>Liste Union de la Droite</t>
  </si>
  <si>
    <t>Liste Debout la France</t>
  </si>
  <si>
    <t>Liste Divers droite</t>
  </si>
  <si>
    <t>Liste Front National</t>
  </si>
  <si>
    <t>Liste Extrême droite</t>
  </si>
  <si>
    <t>Nom</t>
  </si>
  <si>
    <t>G</t>
  </si>
  <si>
    <t>CG</t>
  </si>
  <si>
    <t>Sum</t>
  </si>
  <si>
    <t>Listes se maintenant au second tour</t>
  </si>
  <si>
    <t>Scores par région en pourcentages des votes exprimés</t>
  </si>
  <si>
    <t>Scores des listes hypothétiques au second tour</t>
  </si>
  <si>
    <t>Répartition des sièges après le second tour</t>
  </si>
  <si>
    <t>Primes majoritaires et regroupements additionnels</t>
  </si>
  <si>
    <t>Nombre de sièges</t>
  </si>
  <si>
    <t>Erreur</t>
  </si>
  <si>
    <t>Sièges</t>
  </si>
  <si>
    <t>Restants</t>
  </si>
  <si>
    <t>Attribution des sièges restants</t>
  </si>
  <si>
    <t>Répartition finale des sièges</t>
  </si>
  <si>
    <t>Corrections</t>
  </si>
  <si>
    <t>Grand-Est</t>
  </si>
  <si>
    <t>Répartition prédite des sièges</t>
  </si>
  <si>
    <t>Répartition réelle des sièges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</si>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</sst>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/>
    <xf numFmtId="1" fontId="1" fillId="0" borderId="0" xfId="0" applyNumberFormat="1" applyFont="1"/>
    <xf numFmtId="0" fontId="1" fillId="0" borderId="0" xfId="0" applyFont="1"/>
    <xf numFmtId="0" fontId="0" fillId="0" borderId="0" xfId="0" applyFont="1" applyFill="1"/>
    <xf numFmtId="0" fontId="0" fillId="2" borderId="0" xfId="0" applyFill="1"/>
    <xf numFmtId="0" fontId="0" fillId="0" borderId="0" xfId="0" applyFont="1" applyFill="1" applyAlignment="1">
      <alignment vertical="center" wrapText="1"/>
    </xf>
    <xf numFmtId="164" fontId="0" fillId="0" borderId="0" xfId="1" applyNumberFormat="1" applyFont="1"/>
    <xf numFmtId="10" fontId="0" fillId="0" borderId="0" xfId="1" applyNumberFormat="1" applyFont="1"/>
    <xf numFmtId="9" fontId="0" fillId="0" borderId="0" xfId="1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27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theme="0" tint="-0.14996795556505021"/>
      </font>
    </dxf>
    <dxf>
      <fill>
        <patternFill>
          <bgColor theme="8" tint="0.59996337778862885"/>
        </patternFill>
      </fill>
    </dxf>
    <dxf>
      <font>
        <color theme="0" tint="-0.14996795556505021"/>
      </font>
    </dxf>
    <dxf>
      <fill>
        <patternFill>
          <bgColor theme="8" tint="0.59996337778862885"/>
        </patternFill>
      </fill>
    </dxf>
    <dxf>
      <font>
        <color theme="0" tint="-0.14996795556505021"/>
      </font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 tint="-0.14996795556505021"/>
      </font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 tint="-0.14996795556505021"/>
      </font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</dxfs>
  <tableStyles count="0" defaultPivotStyle="PivotStyleLight16"/>
  <colors>
    <mruColors>
      <color rgb="FFFFFFEB"/>
      <color rgb="FFF5F5F5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="85" zoomScaleNormal="85" workbookViewId="0">
      <selection activeCell="B2" sqref="B2"/>
    </sheetView>
  </sheetViews>
  <sheetFormatPr defaultRowHeight="15" x14ac:dyDescent="0.25"/>
  <cols>
    <col min="1" max="1" width="12.28515625" bestFit="1" customWidth="1"/>
    <col min="2" max="2" width="44.28515625" customWidth="1"/>
    <col min="3" max="3" width="17.85546875" customWidth="1"/>
    <col min="4" max="4" width="14.5703125" bestFit="1" customWidth="1"/>
    <col min="5" max="5" width="19" customWidth="1"/>
    <col min="6" max="6" width="19.28515625" customWidth="1"/>
    <col min="7" max="7" width="20.5703125" customWidth="1"/>
    <col min="10" max="10" width="11.140625" customWidth="1"/>
    <col min="11" max="11" width="63.7109375" customWidth="1"/>
  </cols>
  <sheetData>
    <row r="1" spans="1:11" x14ac:dyDescent="0.25">
      <c r="A1" t="s">
        <v>114</v>
      </c>
      <c r="B1" t="s">
        <v>147</v>
      </c>
      <c r="C1" t="s">
        <v>122</v>
      </c>
      <c r="D1" t="s">
        <v>115</v>
      </c>
      <c r="E1" t="s">
        <v>116</v>
      </c>
      <c r="F1" t="s">
        <v>117</v>
      </c>
      <c r="G1" t="s">
        <v>118</v>
      </c>
    </row>
    <row r="2" spans="1:11" x14ac:dyDescent="0.25">
      <c r="A2" s="5" t="s">
        <v>103</v>
      </c>
      <c r="B2" s="1" t="s">
        <v>129</v>
      </c>
      <c r="C2" s="5" t="s">
        <v>119</v>
      </c>
      <c r="D2">
        <v>337410</v>
      </c>
      <c r="E2">
        <v>7.4489348592732818E-3</v>
      </c>
      <c r="F2">
        <v>1.4923488427894243E-2</v>
      </c>
      <c r="G2">
        <v>1.5542924424654752E-2</v>
      </c>
      <c r="J2" s="1"/>
      <c r="K2" s="1"/>
    </row>
    <row r="3" spans="1:11" x14ac:dyDescent="0.25">
      <c r="A3" s="5" t="s">
        <v>4</v>
      </c>
      <c r="B3" s="1" t="s">
        <v>137</v>
      </c>
      <c r="C3" s="5" t="s">
        <v>126</v>
      </c>
      <c r="D3">
        <v>226264</v>
      </c>
      <c r="E3">
        <v>4.9951862629993475E-3</v>
      </c>
      <c r="F3">
        <v>1.0007552193619226E-2</v>
      </c>
      <c r="G3">
        <v>1.0422940197445489E-2</v>
      </c>
      <c r="J3" s="1"/>
      <c r="K3" s="1"/>
    </row>
    <row r="4" spans="1:11" x14ac:dyDescent="0.25">
      <c r="A4" s="5" t="s">
        <v>6</v>
      </c>
      <c r="B4" s="1" t="s">
        <v>143</v>
      </c>
      <c r="C4" s="5" t="s">
        <v>120</v>
      </c>
      <c r="D4">
        <v>827211</v>
      </c>
      <c r="E4">
        <v>1.826217614734095E-2</v>
      </c>
      <c r="F4">
        <v>3.6587160386256555E-2</v>
      </c>
      <c r="G4">
        <v>3.8105800231893194E-2</v>
      </c>
      <c r="J4" s="1"/>
      <c r="K4" s="1"/>
    </row>
    <row r="5" spans="1:11" x14ac:dyDescent="0.25">
      <c r="A5" s="5" t="s">
        <v>7</v>
      </c>
      <c r="B5" s="1" t="s">
        <v>144</v>
      </c>
      <c r="C5" s="5" t="s">
        <v>120</v>
      </c>
      <c r="D5">
        <v>142835</v>
      </c>
      <c r="E5">
        <v>3.1533404778290482E-3</v>
      </c>
      <c r="F5">
        <v>6.3175260650196324E-3</v>
      </c>
      <c r="G5">
        <v>6.5797504821895067E-3</v>
      </c>
      <c r="J5" s="1"/>
      <c r="K5" s="1"/>
    </row>
    <row r="6" spans="1:11" x14ac:dyDescent="0.25">
      <c r="A6" s="5" t="s">
        <v>105</v>
      </c>
      <c r="B6" s="1" t="s">
        <v>134</v>
      </c>
      <c r="C6" s="5" t="s">
        <v>148</v>
      </c>
      <c r="D6">
        <v>401519</v>
      </c>
      <c r="E6">
        <v>8.8642567670209789E-3</v>
      </c>
      <c r="F6">
        <v>1.7758999881685986E-2</v>
      </c>
      <c r="G6">
        <v>1.8496130737272017E-2</v>
      </c>
      <c r="J6" s="1"/>
      <c r="K6" s="1"/>
    </row>
    <row r="7" spans="1:11" x14ac:dyDescent="0.25">
      <c r="A7" s="5" t="s">
        <v>106</v>
      </c>
      <c r="B7" s="1" t="s">
        <v>136</v>
      </c>
      <c r="C7" s="5" t="s">
        <v>148</v>
      </c>
      <c r="D7">
        <v>127453</v>
      </c>
      <c r="E7">
        <v>2.813755059479439E-3</v>
      </c>
      <c r="F7">
        <v>5.6371873109878337E-3</v>
      </c>
      <c r="G7">
        <v>5.8711725991983698E-3</v>
      </c>
      <c r="J7" s="1"/>
      <c r="K7" s="1"/>
    </row>
    <row r="8" spans="1:11" x14ac:dyDescent="0.25">
      <c r="A8" s="5" t="s">
        <v>107</v>
      </c>
      <c r="B8" s="1" t="s">
        <v>146</v>
      </c>
      <c r="C8" s="5" t="s">
        <v>121</v>
      </c>
      <c r="D8">
        <v>34061</v>
      </c>
      <c r="E8">
        <v>7.519580636072056E-4</v>
      </c>
      <c r="F8">
        <v>1.5065022949601547E-3</v>
      </c>
      <c r="G8">
        <v>1.5690333683890977E-3</v>
      </c>
      <c r="J8" s="1"/>
      <c r="K8" s="1"/>
    </row>
    <row r="9" spans="1:11" x14ac:dyDescent="0.25">
      <c r="A9" s="5" t="s">
        <v>0</v>
      </c>
      <c r="B9" s="1" t="s">
        <v>127</v>
      </c>
      <c r="C9" s="5" t="s">
        <v>119</v>
      </c>
      <c r="D9">
        <v>334116</v>
      </c>
      <c r="E9">
        <v>7.3762138627810432E-3</v>
      </c>
      <c r="F9">
        <v>1.4777796329611787E-2</v>
      </c>
      <c r="G9">
        <v>1.539118501842846E-2</v>
      </c>
      <c r="J9" s="1"/>
      <c r="K9" s="1"/>
    </row>
    <row r="10" spans="1:11" x14ac:dyDescent="0.25">
      <c r="A10" s="5" t="s">
        <v>1</v>
      </c>
      <c r="B10" s="1" t="s">
        <v>128</v>
      </c>
      <c r="C10" s="5" t="s">
        <v>148</v>
      </c>
      <c r="D10">
        <v>543935</v>
      </c>
      <c r="E10">
        <v>1.2008347063450438E-2</v>
      </c>
      <c r="F10">
        <v>2.4057993770269567E-2</v>
      </c>
      <c r="G10">
        <v>2.5056579819580281E-2</v>
      </c>
      <c r="J10" s="1"/>
      <c r="K10" s="1"/>
    </row>
    <row r="11" spans="1:11" x14ac:dyDescent="0.25">
      <c r="A11" s="5" t="s">
        <v>8</v>
      </c>
      <c r="B11" s="1" t="s">
        <v>145</v>
      </c>
      <c r="C11" s="5" t="s">
        <v>121</v>
      </c>
      <c r="D11">
        <v>6018904</v>
      </c>
      <c r="E11">
        <v>0.13287817142414093</v>
      </c>
      <c r="F11">
        <v>0.26621334338818164</v>
      </c>
      <c r="G11">
        <v>0.27726318126686283</v>
      </c>
      <c r="J11" s="1"/>
      <c r="K11" s="1"/>
    </row>
    <row r="12" spans="1:11" x14ac:dyDescent="0.25">
      <c r="A12" s="5" t="s">
        <v>109</v>
      </c>
      <c r="B12" s="1" t="s">
        <v>141</v>
      </c>
      <c r="C12" s="5" t="s">
        <v>125</v>
      </c>
      <c r="D12">
        <v>42340</v>
      </c>
      <c r="E12">
        <v>9.3473193426878501E-4</v>
      </c>
      <c r="F12">
        <v>1.8726786403397712E-3</v>
      </c>
      <c r="G12">
        <v>1.9504087612693228E-3</v>
      </c>
      <c r="J12" s="1"/>
      <c r="K12" s="1"/>
    </row>
    <row r="13" spans="1:11" x14ac:dyDescent="0.25">
      <c r="A13" s="5" t="s">
        <v>112</v>
      </c>
      <c r="B13" s="1" t="s">
        <v>139</v>
      </c>
      <c r="C13" s="5" t="s">
        <v>124</v>
      </c>
      <c r="D13">
        <v>85452</v>
      </c>
      <c r="E13">
        <v>1.8865071621902744E-3</v>
      </c>
      <c r="F13">
        <v>3.7795024840414299E-3</v>
      </c>
      <c r="G13">
        <v>3.9363800063293847E-3</v>
      </c>
      <c r="J13" s="1"/>
      <c r="K13" s="1"/>
    </row>
    <row r="14" spans="1:11" x14ac:dyDescent="0.25">
      <c r="A14" s="5" t="s">
        <v>111</v>
      </c>
      <c r="B14" s="1" t="s">
        <v>133</v>
      </c>
      <c r="C14" s="5" t="s">
        <v>149</v>
      </c>
      <c r="D14">
        <v>4227</v>
      </c>
      <c r="E14">
        <v>9.3318655790131173E-5</v>
      </c>
      <c r="F14">
        <v>1.8695825726774241E-4</v>
      </c>
      <c r="G14">
        <v>1.9471841837235301E-4</v>
      </c>
      <c r="J14" s="1"/>
      <c r="K14" s="1"/>
    </row>
    <row r="15" spans="1:11" x14ac:dyDescent="0.25">
      <c r="A15" s="5" t="s">
        <v>108</v>
      </c>
      <c r="B15" s="7" t="s">
        <v>138</v>
      </c>
      <c r="C15" s="5" t="s">
        <v>123</v>
      </c>
      <c r="D15">
        <v>273391</v>
      </c>
      <c r="E15">
        <v>6.0355998639980493E-3</v>
      </c>
      <c r="F15">
        <v>1.2091957632525518E-2</v>
      </c>
      <c r="G15">
        <v>1.2593863997453505E-2</v>
      </c>
      <c r="J15" s="1"/>
      <c r="K15" s="1"/>
    </row>
    <row r="16" spans="1:11" x14ac:dyDescent="0.25">
      <c r="A16" s="5" t="s">
        <v>110</v>
      </c>
      <c r="B16" s="7" t="s">
        <v>131</v>
      </c>
      <c r="C16" s="5" t="s">
        <v>148</v>
      </c>
      <c r="D16">
        <v>62070</v>
      </c>
      <c r="E16">
        <v>1.3703073018437289E-3</v>
      </c>
      <c r="F16">
        <v>2.7453274257413698E-3</v>
      </c>
      <c r="G16">
        <v>2.8592789752476819E-3</v>
      </c>
      <c r="J16" s="1"/>
      <c r="K16" s="1"/>
    </row>
    <row r="17" spans="1:11" x14ac:dyDescent="0.25">
      <c r="A17" s="5" t="s">
        <v>5</v>
      </c>
      <c r="B17" s="7" t="s">
        <v>142</v>
      </c>
      <c r="C17" s="5" t="s">
        <v>120</v>
      </c>
      <c r="D17">
        <v>5785224</v>
      </c>
      <c r="E17">
        <v>0.12771926357341043</v>
      </c>
      <c r="F17">
        <v>0.25587778494050573</v>
      </c>
      <c r="G17">
        <v>0.26649862011113734</v>
      </c>
      <c r="J17" s="1"/>
      <c r="K17" s="1"/>
    </row>
    <row r="18" spans="1:11" x14ac:dyDescent="0.25">
      <c r="A18" s="5" t="s">
        <v>113</v>
      </c>
      <c r="B18" s="7" t="s">
        <v>140</v>
      </c>
      <c r="C18" s="5" t="s">
        <v>125</v>
      </c>
      <c r="D18">
        <v>1818</v>
      </c>
      <c r="E18">
        <v>4.0135631943803758E-5</v>
      </c>
      <c r="F18">
        <v>8.0409300144962306E-5</v>
      </c>
      <c r="G18">
        <v>8.3746885403581216E-5</v>
      </c>
      <c r="J18" s="1"/>
      <c r="K18" s="1"/>
    </row>
    <row r="19" spans="1:11" x14ac:dyDescent="0.25">
      <c r="A19" s="5" t="s">
        <v>2</v>
      </c>
      <c r="B19" s="7" t="s">
        <v>132</v>
      </c>
      <c r="C19" s="5" t="s">
        <v>148</v>
      </c>
      <c r="D19">
        <v>5019795</v>
      </c>
      <c r="E19">
        <v>0.11082103660800131</v>
      </c>
      <c r="F19">
        <v>0.22202321387303689</v>
      </c>
      <c r="G19">
        <v>0.23123883202116061</v>
      </c>
      <c r="J19" s="1"/>
      <c r="K19" s="1"/>
    </row>
    <row r="20" spans="1:11" x14ac:dyDescent="0.25">
      <c r="A20" s="5" t="s">
        <v>3</v>
      </c>
      <c r="B20" s="7" t="s">
        <v>135</v>
      </c>
      <c r="C20" s="5" t="s">
        <v>148</v>
      </c>
      <c r="D20">
        <v>832487</v>
      </c>
      <c r="E20">
        <v>1.837865337183793E-2</v>
      </c>
      <c r="F20">
        <v>3.6820515428921473E-2</v>
      </c>
      <c r="G20">
        <v>3.8348841248058922E-2</v>
      </c>
      <c r="J20" s="1"/>
      <c r="K20" s="1"/>
    </row>
    <row r="21" spans="1:11" x14ac:dyDescent="0.25">
      <c r="A21" s="5" t="s">
        <v>104</v>
      </c>
      <c r="B21" s="7" t="s">
        <v>130</v>
      </c>
      <c r="C21" s="5" t="s">
        <v>148</v>
      </c>
      <c r="D21">
        <v>607758</v>
      </c>
      <c r="E21">
        <v>1.3417355004896745E-2</v>
      </c>
      <c r="F21">
        <v>2.6880855576183721E-2</v>
      </c>
      <c r="G21">
        <v>2.7996611429653307E-2</v>
      </c>
      <c r="J21" s="1"/>
      <c r="K21" s="1"/>
    </row>
    <row r="22" spans="1:11" x14ac:dyDescent="0.25">
      <c r="A22" s="5"/>
      <c r="B22" s="7"/>
      <c r="C22" s="5"/>
      <c r="J22" s="1"/>
      <c r="K22" s="1"/>
    </row>
    <row r="23" spans="1:11" x14ac:dyDescent="0.25">
      <c r="J23" s="1"/>
      <c r="K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zoomScale="85" zoomScaleNormal="85" workbookViewId="0">
      <selection activeCell="E28" sqref="E28"/>
    </sheetView>
  </sheetViews>
  <sheetFormatPr defaultRowHeight="15" x14ac:dyDescent="0.25"/>
  <cols>
    <col min="1" max="1" width="10.140625" customWidth="1"/>
    <col min="2" max="2" width="11.42578125" customWidth="1"/>
    <col min="3" max="3" width="7.85546875" customWidth="1"/>
    <col min="4" max="4" width="8.28515625" customWidth="1"/>
    <col min="5" max="5" width="35.5703125" bestFit="1" customWidth="1"/>
    <col min="6" max="6" width="8.28515625" customWidth="1"/>
    <col min="8" max="8" width="9.28515625" bestFit="1" customWidth="1"/>
    <col min="9" max="9" width="12.28515625" customWidth="1"/>
    <col min="14" max="14" width="11" bestFit="1" customWidth="1"/>
    <col min="15" max="15" width="12.5703125" bestFit="1" customWidth="1"/>
    <col min="16" max="16" width="12.140625" bestFit="1" customWidth="1"/>
    <col min="17" max="17" width="11.85546875" bestFit="1" customWidth="1"/>
    <col min="18" max="18" width="10.7109375" bestFit="1" customWidth="1"/>
    <col min="19" max="19" width="11.85546875" bestFit="1" customWidth="1"/>
    <col min="20" max="20" width="11.42578125" bestFit="1" customWidth="1"/>
    <col min="21" max="21" width="13.5703125" bestFit="1" customWidth="1"/>
    <col min="22" max="22" width="12.28515625" bestFit="1" customWidth="1"/>
    <col min="23" max="24" width="12.140625" bestFit="1" customWidth="1"/>
    <col min="25" max="25" width="11.85546875" bestFit="1" customWidth="1"/>
    <col min="26" max="26" width="12.5703125" bestFit="1" customWidth="1"/>
    <col min="27" max="27" width="11.42578125" bestFit="1" customWidth="1"/>
    <col min="28" max="28" width="12.7109375" bestFit="1" customWidth="1"/>
    <col min="29" max="29" width="11" bestFit="1" customWidth="1"/>
    <col min="30" max="30" width="12.5703125" bestFit="1" customWidth="1"/>
    <col min="31" max="31" width="12.140625" bestFit="1" customWidth="1"/>
    <col min="32" max="32" width="12.28515625" bestFit="1" customWidth="1"/>
    <col min="33" max="33" width="12.140625" bestFit="1" customWidth="1"/>
  </cols>
  <sheetData>
    <row r="1" spans="1:33" s="4" customFormat="1" x14ac:dyDescent="0.25">
      <c r="A1" s="3" t="s">
        <v>26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96</v>
      </c>
      <c r="G1" s="3" t="s">
        <v>95</v>
      </c>
      <c r="H1" s="4" t="s">
        <v>97</v>
      </c>
      <c r="I1" s="4" t="s">
        <v>98</v>
      </c>
      <c r="J1" s="4" t="s">
        <v>99</v>
      </c>
      <c r="K1" s="4" t="s">
        <v>100</v>
      </c>
      <c r="L1" s="4" t="s">
        <v>101</v>
      </c>
      <c r="M1" s="4" t="s">
        <v>102</v>
      </c>
      <c r="N1" s="4" t="s">
        <v>8</v>
      </c>
      <c r="O1" s="4" t="s">
        <v>7</v>
      </c>
      <c r="P1" s="4" t="s">
        <v>107</v>
      </c>
      <c r="Q1" s="4" t="s">
        <v>6</v>
      </c>
      <c r="R1" s="4" t="s">
        <v>109</v>
      </c>
      <c r="S1" s="4" t="s">
        <v>4</v>
      </c>
      <c r="T1" s="4" t="s">
        <v>5</v>
      </c>
      <c r="U1" s="4" t="s">
        <v>112</v>
      </c>
      <c r="V1" s="4" t="s">
        <v>108</v>
      </c>
      <c r="W1" s="4" t="s">
        <v>113</v>
      </c>
      <c r="X1" s="4" t="s">
        <v>106</v>
      </c>
      <c r="Y1" s="4" t="s">
        <v>3</v>
      </c>
      <c r="Z1" s="4" t="s">
        <v>105</v>
      </c>
      <c r="AA1" s="4" t="s">
        <v>2</v>
      </c>
      <c r="AB1" s="4" t="s">
        <v>103</v>
      </c>
      <c r="AC1" s="4" t="s">
        <v>1</v>
      </c>
      <c r="AD1" s="4" t="s">
        <v>111</v>
      </c>
      <c r="AE1" s="4" t="s">
        <v>110</v>
      </c>
      <c r="AF1" s="4" t="s">
        <v>104</v>
      </c>
      <c r="AG1" s="4" t="s">
        <v>0</v>
      </c>
    </row>
    <row r="2" spans="1:33" x14ac:dyDescent="0.25">
      <c r="A2" s="2" t="s">
        <v>32</v>
      </c>
      <c r="B2" s="2" t="s">
        <v>67</v>
      </c>
      <c r="C2" s="2" t="s">
        <v>47</v>
      </c>
      <c r="D2" s="2" t="s">
        <v>68</v>
      </c>
      <c r="E2" s="2" t="s">
        <v>21</v>
      </c>
      <c r="F2" s="2"/>
      <c r="G2">
        <v>41</v>
      </c>
      <c r="H2" s="6">
        <v>313433</v>
      </c>
      <c r="I2" s="6">
        <v>165458</v>
      </c>
      <c r="J2" s="6">
        <v>147975</v>
      </c>
      <c r="K2" s="6">
        <v>2983</v>
      </c>
      <c r="L2" s="6">
        <v>4538</v>
      </c>
      <c r="M2" s="6">
        <v>140454</v>
      </c>
      <c r="N2">
        <v>1973</v>
      </c>
      <c r="O2">
        <v>6690</v>
      </c>
      <c r="P2">
        <v>0</v>
      </c>
      <c r="Q2">
        <v>0</v>
      </c>
      <c r="R2">
        <v>6312</v>
      </c>
      <c r="S2">
        <v>0</v>
      </c>
      <c r="T2">
        <v>0</v>
      </c>
      <c r="U2">
        <v>0</v>
      </c>
      <c r="V2">
        <v>697</v>
      </c>
      <c r="W2">
        <v>0</v>
      </c>
      <c r="X2">
        <v>0</v>
      </c>
      <c r="Y2">
        <v>0</v>
      </c>
      <c r="Z2">
        <v>63776</v>
      </c>
      <c r="AA2">
        <v>0</v>
      </c>
      <c r="AB2">
        <v>1297</v>
      </c>
      <c r="AC2">
        <v>0</v>
      </c>
      <c r="AD2">
        <v>0</v>
      </c>
      <c r="AE2">
        <v>57717</v>
      </c>
      <c r="AF2">
        <v>0</v>
      </c>
      <c r="AG2">
        <v>1992</v>
      </c>
    </row>
    <row r="3" spans="1:33" x14ac:dyDescent="0.25">
      <c r="A3" s="2" t="s">
        <v>34</v>
      </c>
      <c r="B3" s="2" t="s">
        <v>69</v>
      </c>
      <c r="C3" s="2" t="s">
        <v>47</v>
      </c>
      <c r="D3" s="2" t="s">
        <v>70</v>
      </c>
      <c r="E3" s="2" t="s">
        <v>22</v>
      </c>
      <c r="F3" s="2"/>
      <c r="G3">
        <v>51</v>
      </c>
      <c r="H3" s="6">
        <v>310723</v>
      </c>
      <c r="I3" s="6">
        <v>183007</v>
      </c>
      <c r="J3" s="6">
        <v>127716</v>
      </c>
      <c r="K3" s="6">
        <v>3638</v>
      </c>
      <c r="L3" s="6">
        <v>3449</v>
      </c>
      <c r="M3" s="6">
        <v>120629</v>
      </c>
      <c r="N3">
        <v>0</v>
      </c>
      <c r="O3">
        <v>2475</v>
      </c>
      <c r="P3">
        <v>0</v>
      </c>
      <c r="Q3">
        <v>0</v>
      </c>
      <c r="R3">
        <v>17272</v>
      </c>
      <c r="S3">
        <v>3868</v>
      </c>
      <c r="T3">
        <v>0</v>
      </c>
      <c r="U3">
        <v>0</v>
      </c>
      <c r="V3">
        <v>44176</v>
      </c>
      <c r="W3">
        <v>1818</v>
      </c>
      <c r="X3">
        <v>0</v>
      </c>
      <c r="Y3">
        <v>0</v>
      </c>
      <c r="Z3">
        <v>48560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2460</v>
      </c>
    </row>
    <row r="4" spans="1:33" x14ac:dyDescent="0.25">
      <c r="A4" s="2" t="s">
        <v>35</v>
      </c>
      <c r="B4" s="2" t="s">
        <v>71</v>
      </c>
      <c r="C4" s="2" t="s">
        <v>47</v>
      </c>
      <c r="D4" s="2" t="s">
        <v>72</v>
      </c>
      <c r="E4" s="2" t="s">
        <v>23</v>
      </c>
      <c r="F4" s="2"/>
      <c r="G4">
        <v>51</v>
      </c>
      <c r="H4" s="6">
        <v>88183</v>
      </c>
      <c r="I4" s="6">
        <v>50598</v>
      </c>
      <c r="J4" s="6">
        <v>37585</v>
      </c>
      <c r="K4" s="6">
        <v>771</v>
      </c>
      <c r="L4" s="6">
        <v>684</v>
      </c>
      <c r="M4" s="6">
        <v>36130</v>
      </c>
      <c r="N4">
        <v>0</v>
      </c>
      <c r="O4">
        <v>573</v>
      </c>
      <c r="P4">
        <v>0</v>
      </c>
      <c r="Q4">
        <v>0</v>
      </c>
      <c r="R4">
        <v>1114</v>
      </c>
      <c r="S4">
        <v>0</v>
      </c>
      <c r="T4">
        <v>0</v>
      </c>
      <c r="U4">
        <v>0</v>
      </c>
      <c r="V4">
        <v>2238</v>
      </c>
      <c r="W4">
        <v>0</v>
      </c>
      <c r="X4">
        <v>0</v>
      </c>
      <c r="Y4">
        <v>0</v>
      </c>
      <c r="Z4">
        <v>32205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</row>
    <row r="5" spans="1:33" x14ac:dyDescent="0.25">
      <c r="A5" s="2" t="s">
        <v>37</v>
      </c>
      <c r="B5" s="2" t="s">
        <v>73</v>
      </c>
      <c r="C5" s="2" t="s">
        <v>61</v>
      </c>
      <c r="D5" s="2" t="s">
        <v>74</v>
      </c>
      <c r="E5" s="2" t="s">
        <v>24</v>
      </c>
      <c r="F5" s="2"/>
      <c r="G5">
        <v>45</v>
      </c>
      <c r="H5" s="6">
        <v>625471</v>
      </c>
      <c r="I5" s="6">
        <v>347462</v>
      </c>
      <c r="J5" s="6">
        <v>278009</v>
      </c>
      <c r="K5" s="6">
        <v>5616</v>
      </c>
      <c r="L5" s="6">
        <v>6599</v>
      </c>
      <c r="M5" s="6">
        <v>265794</v>
      </c>
      <c r="N5">
        <v>6355</v>
      </c>
      <c r="O5">
        <v>2704</v>
      </c>
      <c r="P5">
        <v>0</v>
      </c>
      <c r="Q5">
        <v>978</v>
      </c>
      <c r="R5">
        <v>0</v>
      </c>
      <c r="S5">
        <v>5159</v>
      </c>
      <c r="T5">
        <v>107281</v>
      </c>
      <c r="U5">
        <v>54021</v>
      </c>
      <c r="V5">
        <v>1382</v>
      </c>
      <c r="W5">
        <v>0</v>
      </c>
      <c r="X5">
        <v>0</v>
      </c>
      <c r="Y5">
        <v>0</v>
      </c>
      <c r="Z5">
        <v>23403</v>
      </c>
      <c r="AA5">
        <v>63248</v>
      </c>
      <c r="AB5">
        <v>0</v>
      </c>
      <c r="AC5">
        <v>0</v>
      </c>
      <c r="AD5">
        <v>0</v>
      </c>
      <c r="AE5">
        <v>0</v>
      </c>
      <c r="AF5">
        <v>0</v>
      </c>
      <c r="AG5">
        <v>1263</v>
      </c>
    </row>
    <row r="6" spans="1:33" x14ac:dyDescent="0.25">
      <c r="A6" s="2" t="s">
        <v>39</v>
      </c>
      <c r="B6" s="2" t="s">
        <v>75</v>
      </c>
      <c r="C6" s="2" t="s">
        <v>61</v>
      </c>
      <c r="D6" s="2" t="s">
        <v>76</v>
      </c>
      <c r="E6" s="2" t="s">
        <v>25</v>
      </c>
      <c r="F6" s="2"/>
      <c r="G6">
        <v>19</v>
      </c>
      <c r="H6" s="6"/>
      <c r="I6" s="6"/>
      <c r="J6" s="6"/>
      <c r="K6" s="6"/>
      <c r="L6" s="6"/>
      <c r="M6" s="6"/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x14ac:dyDescent="0.25">
      <c r="A7" s="2" t="s">
        <v>42</v>
      </c>
      <c r="B7" s="2" t="s">
        <v>65</v>
      </c>
      <c r="C7" s="2" t="s">
        <v>54</v>
      </c>
      <c r="D7" s="2" t="s">
        <v>77</v>
      </c>
      <c r="E7" s="2" t="s">
        <v>78</v>
      </c>
      <c r="F7" s="2" t="s">
        <v>78</v>
      </c>
      <c r="G7">
        <v>209</v>
      </c>
      <c r="H7" s="6">
        <v>7087189</v>
      </c>
      <c r="I7" s="6">
        <v>3834489</v>
      </c>
      <c r="J7" s="6">
        <v>3252700</v>
      </c>
      <c r="K7" s="6">
        <v>68533</v>
      </c>
      <c r="L7" s="6">
        <v>30874</v>
      </c>
      <c r="M7" s="6">
        <v>3153293</v>
      </c>
      <c r="N7">
        <v>580499</v>
      </c>
      <c r="O7">
        <v>43869</v>
      </c>
      <c r="P7">
        <v>0</v>
      </c>
      <c r="Q7">
        <v>207280</v>
      </c>
      <c r="R7">
        <v>0</v>
      </c>
      <c r="S7">
        <v>58926</v>
      </c>
      <c r="T7">
        <v>962119</v>
      </c>
      <c r="U7">
        <v>0</v>
      </c>
      <c r="V7">
        <v>0</v>
      </c>
      <c r="W7">
        <v>0</v>
      </c>
      <c r="X7">
        <v>0</v>
      </c>
      <c r="Y7">
        <v>253153</v>
      </c>
      <c r="Z7">
        <v>0</v>
      </c>
      <c r="AA7">
        <v>794322</v>
      </c>
      <c r="AB7">
        <v>0</v>
      </c>
      <c r="AC7">
        <v>208943</v>
      </c>
      <c r="AD7">
        <v>0</v>
      </c>
      <c r="AE7">
        <v>0</v>
      </c>
      <c r="AF7">
        <v>0</v>
      </c>
      <c r="AG7">
        <v>44182</v>
      </c>
    </row>
    <row r="8" spans="1:33" x14ac:dyDescent="0.25">
      <c r="A8" s="2" t="s">
        <v>48</v>
      </c>
      <c r="B8" s="2" t="s">
        <v>60</v>
      </c>
      <c r="C8" s="2" t="s">
        <v>45</v>
      </c>
      <c r="D8" s="2" t="s">
        <v>79</v>
      </c>
      <c r="E8" s="2" t="s">
        <v>16</v>
      </c>
      <c r="F8" s="2" t="s">
        <v>16</v>
      </c>
      <c r="G8">
        <v>77</v>
      </c>
      <c r="H8" s="6">
        <v>1817345</v>
      </c>
      <c r="I8" s="6">
        <v>917028</v>
      </c>
      <c r="J8" s="6">
        <v>900317</v>
      </c>
      <c r="K8" s="6">
        <v>23946</v>
      </c>
      <c r="L8" s="6">
        <v>16414</v>
      </c>
      <c r="M8" s="6">
        <v>859957</v>
      </c>
      <c r="N8">
        <v>262156</v>
      </c>
      <c r="O8">
        <v>0</v>
      </c>
      <c r="P8">
        <v>0</v>
      </c>
      <c r="Q8">
        <v>39422</v>
      </c>
      <c r="R8">
        <v>0</v>
      </c>
      <c r="S8">
        <v>12759</v>
      </c>
      <c r="T8">
        <v>225777</v>
      </c>
      <c r="U8">
        <v>0</v>
      </c>
      <c r="V8">
        <v>0</v>
      </c>
      <c r="W8">
        <v>0</v>
      </c>
      <c r="X8">
        <v>0</v>
      </c>
      <c r="Y8">
        <v>56754</v>
      </c>
      <c r="Z8">
        <v>0</v>
      </c>
      <c r="AA8">
        <v>209024</v>
      </c>
      <c r="AB8">
        <v>39453</v>
      </c>
      <c r="AC8">
        <v>0</v>
      </c>
      <c r="AD8">
        <v>0</v>
      </c>
      <c r="AE8">
        <v>0</v>
      </c>
      <c r="AF8">
        <v>0</v>
      </c>
      <c r="AG8">
        <v>14612</v>
      </c>
    </row>
    <row r="9" spans="1:33" x14ac:dyDescent="0.25">
      <c r="A9" s="2" t="s">
        <v>51</v>
      </c>
      <c r="B9" s="2" t="s">
        <v>52</v>
      </c>
      <c r="C9" s="2" t="s">
        <v>61</v>
      </c>
      <c r="D9" s="2" t="s">
        <v>80</v>
      </c>
      <c r="E9" s="2" t="s">
        <v>18</v>
      </c>
      <c r="F9" s="2" t="s">
        <v>18</v>
      </c>
      <c r="G9">
        <v>100</v>
      </c>
      <c r="H9" s="6">
        <v>1996679</v>
      </c>
      <c r="I9" s="6">
        <v>987118</v>
      </c>
      <c r="J9" s="6">
        <v>1009561</v>
      </c>
      <c r="K9" s="6">
        <v>27341</v>
      </c>
      <c r="L9" s="6">
        <v>19252</v>
      </c>
      <c r="M9" s="6">
        <v>962968</v>
      </c>
      <c r="N9">
        <v>303143</v>
      </c>
      <c r="O9">
        <v>0</v>
      </c>
      <c r="P9">
        <v>0</v>
      </c>
      <c r="Q9">
        <v>49802</v>
      </c>
      <c r="R9">
        <v>0</v>
      </c>
      <c r="S9">
        <v>8835</v>
      </c>
      <c r="T9">
        <v>231069</v>
      </c>
      <c r="U9">
        <v>31431</v>
      </c>
      <c r="V9">
        <v>0</v>
      </c>
      <c r="W9">
        <v>0</v>
      </c>
      <c r="X9">
        <v>20616</v>
      </c>
      <c r="Y9">
        <v>37707</v>
      </c>
      <c r="Z9">
        <v>0</v>
      </c>
      <c r="AA9">
        <v>221376</v>
      </c>
      <c r="AB9">
        <v>0</v>
      </c>
      <c r="AC9">
        <v>44471</v>
      </c>
      <c r="AD9">
        <v>0</v>
      </c>
      <c r="AE9">
        <v>0</v>
      </c>
      <c r="AF9">
        <v>0</v>
      </c>
      <c r="AG9">
        <v>14518</v>
      </c>
    </row>
    <row r="10" spans="1:33" x14ac:dyDescent="0.25">
      <c r="A10" s="2" t="s">
        <v>44</v>
      </c>
      <c r="B10" s="2" t="s">
        <v>66</v>
      </c>
      <c r="C10" s="2" t="s">
        <v>61</v>
      </c>
      <c r="D10" s="2" t="s">
        <v>81</v>
      </c>
      <c r="E10" s="2" t="s">
        <v>14</v>
      </c>
      <c r="F10" s="2" t="s">
        <v>14</v>
      </c>
      <c r="G10">
        <v>102</v>
      </c>
      <c r="H10" s="6">
        <v>2390813</v>
      </c>
      <c r="I10" s="6">
        <v>1196540</v>
      </c>
      <c r="J10" s="6">
        <v>1194273</v>
      </c>
      <c r="K10" s="6">
        <v>31604</v>
      </c>
      <c r="L10" s="6">
        <v>18258</v>
      </c>
      <c r="M10" s="6">
        <v>1144411</v>
      </c>
      <c r="N10">
        <v>317118</v>
      </c>
      <c r="O10">
        <v>0</v>
      </c>
      <c r="P10">
        <v>0</v>
      </c>
      <c r="Q10">
        <v>47391</v>
      </c>
      <c r="R10">
        <v>0</v>
      </c>
      <c r="S10">
        <v>10641</v>
      </c>
      <c r="T10">
        <v>319357</v>
      </c>
      <c r="U10">
        <v>0</v>
      </c>
      <c r="V10">
        <v>0</v>
      </c>
      <c r="W10">
        <v>0</v>
      </c>
      <c r="X10">
        <v>0</v>
      </c>
      <c r="Y10">
        <v>70231</v>
      </c>
      <c r="Z10">
        <v>8981</v>
      </c>
      <c r="AA10">
        <v>269127</v>
      </c>
      <c r="AB10">
        <v>0</v>
      </c>
      <c r="AC10">
        <v>80590</v>
      </c>
      <c r="AD10">
        <v>0</v>
      </c>
      <c r="AE10">
        <v>0</v>
      </c>
      <c r="AF10">
        <v>0</v>
      </c>
      <c r="AG10">
        <v>20975</v>
      </c>
    </row>
    <row r="11" spans="1:33" x14ac:dyDescent="0.25">
      <c r="A11" s="2" t="s">
        <v>33</v>
      </c>
      <c r="B11" s="2" t="s">
        <v>62</v>
      </c>
      <c r="C11" s="2" t="s">
        <v>45</v>
      </c>
      <c r="D11" s="2" t="s">
        <v>82</v>
      </c>
      <c r="E11" s="2" t="s">
        <v>83</v>
      </c>
      <c r="F11" s="2" t="s">
        <v>10</v>
      </c>
      <c r="G11">
        <v>170</v>
      </c>
      <c r="H11" s="6">
        <v>4237839</v>
      </c>
      <c r="I11" s="6">
        <v>1914998</v>
      </c>
      <c r="J11" s="6">
        <v>2322841</v>
      </c>
      <c r="K11" s="6">
        <v>51483</v>
      </c>
      <c r="L11" s="6">
        <v>34576</v>
      </c>
      <c r="M11" s="6">
        <v>2236782</v>
      </c>
      <c r="N11">
        <v>909025</v>
      </c>
      <c r="O11">
        <v>30319</v>
      </c>
      <c r="P11">
        <v>0</v>
      </c>
      <c r="Q11">
        <v>53359</v>
      </c>
      <c r="R11">
        <v>0</v>
      </c>
      <c r="S11">
        <v>14345</v>
      </c>
      <c r="T11">
        <v>558420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405199</v>
      </c>
      <c r="AB11">
        <v>119081</v>
      </c>
      <c r="AC11">
        <v>0</v>
      </c>
      <c r="AD11">
        <v>0</v>
      </c>
      <c r="AE11">
        <v>0</v>
      </c>
      <c r="AF11">
        <v>107993</v>
      </c>
      <c r="AG11">
        <v>39041</v>
      </c>
    </row>
    <row r="12" spans="1:33" x14ac:dyDescent="0.25">
      <c r="A12" s="2" t="s">
        <v>40</v>
      </c>
      <c r="B12" s="2" t="s">
        <v>63</v>
      </c>
      <c r="C12" s="2" t="s">
        <v>54</v>
      </c>
      <c r="D12" s="2" t="s">
        <v>84</v>
      </c>
      <c r="E12" s="2" t="s">
        <v>85</v>
      </c>
      <c r="F12" s="2" t="s">
        <v>12</v>
      </c>
      <c r="G12">
        <v>169</v>
      </c>
      <c r="H12" s="6">
        <v>3885530</v>
      </c>
      <c r="I12" s="6">
        <v>2023930</v>
      </c>
      <c r="J12" s="6">
        <v>1861600</v>
      </c>
      <c r="K12" s="6">
        <v>46404</v>
      </c>
      <c r="L12" s="6">
        <v>37553</v>
      </c>
      <c r="M12" s="6">
        <v>1777643</v>
      </c>
      <c r="N12">
        <v>641234</v>
      </c>
      <c r="O12">
        <v>0</v>
      </c>
      <c r="P12">
        <v>0</v>
      </c>
      <c r="Q12">
        <v>84886</v>
      </c>
      <c r="R12">
        <v>0</v>
      </c>
      <c r="S12">
        <v>19171</v>
      </c>
      <c r="T12">
        <v>459212</v>
      </c>
      <c r="U12">
        <v>0</v>
      </c>
      <c r="V12">
        <v>84147</v>
      </c>
      <c r="W12">
        <v>0</v>
      </c>
      <c r="X12">
        <v>0</v>
      </c>
      <c r="Y12">
        <v>119091</v>
      </c>
      <c r="Z12">
        <v>0</v>
      </c>
      <c r="AA12">
        <v>286390</v>
      </c>
      <c r="AB12">
        <v>0</v>
      </c>
      <c r="AC12">
        <v>57165</v>
      </c>
      <c r="AD12">
        <v>0</v>
      </c>
      <c r="AE12">
        <v>0</v>
      </c>
      <c r="AF12">
        <v>0</v>
      </c>
      <c r="AG12">
        <v>26347</v>
      </c>
    </row>
    <row r="13" spans="1:33" x14ac:dyDescent="0.25">
      <c r="A13" s="2" t="s">
        <v>58</v>
      </c>
      <c r="B13" s="2" t="s">
        <v>59</v>
      </c>
      <c r="C13" s="2" t="s">
        <v>38</v>
      </c>
      <c r="D13" s="2" t="s">
        <v>86</v>
      </c>
      <c r="E13" s="2" t="s">
        <v>20</v>
      </c>
      <c r="F13" s="2" t="s">
        <v>20</v>
      </c>
      <c r="G13">
        <v>93</v>
      </c>
      <c r="H13" s="6">
        <v>2664791</v>
      </c>
      <c r="I13" s="6">
        <v>1333255</v>
      </c>
      <c r="J13" s="6">
        <v>1331536</v>
      </c>
      <c r="K13" s="6">
        <v>39647</v>
      </c>
      <c r="L13" s="6">
        <v>22947</v>
      </c>
      <c r="M13" s="6">
        <v>1268942</v>
      </c>
      <c r="N13">
        <v>270888</v>
      </c>
      <c r="O13">
        <v>0</v>
      </c>
      <c r="P13">
        <v>0</v>
      </c>
      <c r="Q13">
        <v>51873</v>
      </c>
      <c r="R13">
        <v>0</v>
      </c>
      <c r="S13">
        <v>16022</v>
      </c>
      <c r="T13">
        <v>424951</v>
      </c>
      <c r="U13">
        <v>0</v>
      </c>
      <c r="V13">
        <v>16096</v>
      </c>
      <c r="W13">
        <v>0</v>
      </c>
      <c r="X13">
        <v>0</v>
      </c>
      <c r="Y13">
        <v>99253</v>
      </c>
      <c r="Z13">
        <v>0</v>
      </c>
      <c r="AA13">
        <v>326764</v>
      </c>
      <c r="AB13">
        <v>42305</v>
      </c>
      <c r="AC13">
        <v>0</v>
      </c>
      <c r="AD13">
        <v>0</v>
      </c>
      <c r="AE13">
        <v>0</v>
      </c>
      <c r="AF13">
        <v>0</v>
      </c>
      <c r="AG13">
        <v>20790</v>
      </c>
    </row>
    <row r="14" spans="1:33" x14ac:dyDescent="0.25">
      <c r="A14" s="2" t="s">
        <v>53</v>
      </c>
      <c r="B14" s="2" t="s">
        <v>57</v>
      </c>
      <c r="C14" s="2" t="s">
        <v>61</v>
      </c>
      <c r="D14" s="2" t="s">
        <v>87</v>
      </c>
      <c r="E14" s="2" t="s">
        <v>19</v>
      </c>
      <c r="F14" s="2" t="s">
        <v>19</v>
      </c>
      <c r="G14">
        <v>83</v>
      </c>
      <c r="H14" s="6">
        <v>2421863</v>
      </c>
      <c r="I14" s="6">
        <v>1172622</v>
      </c>
      <c r="J14" s="6">
        <v>1249241</v>
      </c>
      <c r="K14" s="6">
        <v>27848</v>
      </c>
      <c r="L14" s="6">
        <v>19117</v>
      </c>
      <c r="M14" s="6">
        <v>1202276</v>
      </c>
      <c r="N14">
        <v>218474</v>
      </c>
      <c r="O14">
        <v>0</v>
      </c>
      <c r="P14">
        <v>0</v>
      </c>
      <c r="Q14">
        <v>34926</v>
      </c>
      <c r="R14">
        <v>0</v>
      </c>
      <c r="S14">
        <v>10412</v>
      </c>
      <c r="T14">
        <v>282006</v>
      </c>
      <c r="U14">
        <v>0</v>
      </c>
      <c r="V14">
        <v>87248</v>
      </c>
      <c r="W14">
        <v>0</v>
      </c>
      <c r="X14">
        <v>0</v>
      </c>
      <c r="Y14">
        <v>80516</v>
      </c>
      <c r="Z14">
        <v>0</v>
      </c>
      <c r="AA14">
        <v>419846</v>
      </c>
      <c r="AB14">
        <v>0</v>
      </c>
      <c r="AC14">
        <v>44938</v>
      </c>
      <c r="AD14">
        <v>0</v>
      </c>
      <c r="AE14">
        <v>0</v>
      </c>
      <c r="AF14">
        <v>0</v>
      </c>
      <c r="AG14">
        <v>23910</v>
      </c>
    </row>
    <row r="15" spans="1:33" x14ac:dyDescent="0.25">
      <c r="A15" s="2" t="s">
        <v>46</v>
      </c>
      <c r="B15" s="2" t="s">
        <v>56</v>
      </c>
      <c r="C15" s="2" t="s">
        <v>54</v>
      </c>
      <c r="D15" s="2" t="s">
        <v>88</v>
      </c>
      <c r="E15" s="2" t="s">
        <v>89</v>
      </c>
      <c r="F15" s="2" t="s">
        <v>15</v>
      </c>
      <c r="G15">
        <v>183</v>
      </c>
      <c r="H15" s="6">
        <v>4268933</v>
      </c>
      <c r="I15" s="6">
        <v>2093075</v>
      </c>
      <c r="J15" s="6">
        <v>2175858</v>
      </c>
      <c r="K15" s="6">
        <v>57889</v>
      </c>
      <c r="L15" s="6">
        <v>49208</v>
      </c>
      <c r="M15" s="6">
        <v>2068761</v>
      </c>
      <c r="N15">
        <v>480621</v>
      </c>
      <c r="O15">
        <v>0</v>
      </c>
      <c r="P15">
        <v>0</v>
      </c>
      <c r="Q15">
        <v>69276</v>
      </c>
      <c r="R15">
        <v>0</v>
      </c>
      <c r="S15">
        <v>19050</v>
      </c>
      <c r="T15">
        <v>562500</v>
      </c>
      <c r="U15">
        <v>0</v>
      </c>
      <c r="V15">
        <v>0</v>
      </c>
      <c r="W15">
        <v>0</v>
      </c>
      <c r="X15">
        <v>0</v>
      </c>
      <c r="Y15">
        <v>115782</v>
      </c>
      <c r="Z15">
        <v>63279</v>
      </c>
      <c r="AA15">
        <v>628667</v>
      </c>
      <c r="AB15">
        <v>0</v>
      </c>
      <c r="AC15">
        <v>100380</v>
      </c>
      <c r="AD15">
        <v>0</v>
      </c>
      <c r="AE15">
        <v>0</v>
      </c>
      <c r="AF15">
        <v>0</v>
      </c>
      <c r="AG15">
        <v>29206</v>
      </c>
    </row>
    <row r="16" spans="1:33" x14ac:dyDescent="0.25">
      <c r="A16" s="2" t="s">
        <v>41</v>
      </c>
      <c r="B16" s="2" t="s">
        <v>55</v>
      </c>
      <c r="C16" s="2" t="s">
        <v>45</v>
      </c>
      <c r="D16" s="2" t="s">
        <v>90</v>
      </c>
      <c r="E16" s="2" t="s">
        <v>91</v>
      </c>
      <c r="F16" s="2" t="s">
        <v>13</v>
      </c>
      <c r="G16">
        <v>158</v>
      </c>
      <c r="H16" s="6">
        <v>4121833</v>
      </c>
      <c r="I16" s="6">
        <v>1967178</v>
      </c>
      <c r="J16" s="6">
        <v>2154655</v>
      </c>
      <c r="K16" s="6">
        <v>59828</v>
      </c>
      <c r="L16" s="6">
        <v>41251</v>
      </c>
      <c r="M16" s="6">
        <v>2053576</v>
      </c>
      <c r="N16">
        <v>653573</v>
      </c>
      <c r="O16">
        <v>0</v>
      </c>
      <c r="P16">
        <v>14172</v>
      </c>
      <c r="Q16">
        <v>80380</v>
      </c>
      <c r="R16">
        <v>0</v>
      </c>
      <c r="S16">
        <v>14601</v>
      </c>
      <c r="T16">
        <v>386987</v>
      </c>
      <c r="U16">
        <v>0</v>
      </c>
      <c r="V16">
        <v>0</v>
      </c>
      <c r="W16">
        <v>0</v>
      </c>
      <c r="X16">
        <v>34936</v>
      </c>
      <c r="Y16">
        <v>0</v>
      </c>
      <c r="Z16">
        <v>119821</v>
      </c>
      <c r="AA16">
        <v>501322</v>
      </c>
      <c r="AB16">
        <v>0</v>
      </c>
      <c r="AC16">
        <v>0</v>
      </c>
      <c r="AD16">
        <v>0</v>
      </c>
      <c r="AE16">
        <v>0</v>
      </c>
      <c r="AF16">
        <v>210602</v>
      </c>
      <c r="AG16">
        <v>37182</v>
      </c>
    </row>
    <row r="17" spans="1:33" x14ac:dyDescent="0.25">
      <c r="A17" s="2" t="s">
        <v>31</v>
      </c>
      <c r="B17" s="2" t="s">
        <v>64</v>
      </c>
      <c r="C17" s="2" t="s">
        <v>54</v>
      </c>
      <c r="D17" s="2" t="s">
        <v>92</v>
      </c>
      <c r="E17" s="2" t="s">
        <v>9</v>
      </c>
      <c r="F17" s="2" t="s">
        <v>9</v>
      </c>
      <c r="G17">
        <v>204</v>
      </c>
      <c r="H17" s="6">
        <v>5310639</v>
      </c>
      <c r="I17" s="6">
        <v>2713316</v>
      </c>
      <c r="J17" s="6">
        <v>2597323</v>
      </c>
      <c r="K17" s="6">
        <v>59333</v>
      </c>
      <c r="L17" s="6">
        <v>30175</v>
      </c>
      <c r="M17" s="6">
        <v>2507815</v>
      </c>
      <c r="N17">
        <v>639923</v>
      </c>
      <c r="O17">
        <v>39187</v>
      </c>
      <c r="P17">
        <v>0</v>
      </c>
      <c r="Q17">
        <v>71538</v>
      </c>
      <c r="R17">
        <v>0</v>
      </c>
      <c r="S17">
        <v>21723</v>
      </c>
      <c r="T17">
        <v>795661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600112</v>
      </c>
      <c r="AB17">
        <v>135274</v>
      </c>
      <c r="AC17">
        <v>0</v>
      </c>
      <c r="AD17">
        <v>0</v>
      </c>
      <c r="AE17">
        <v>0</v>
      </c>
      <c r="AF17">
        <v>173038</v>
      </c>
      <c r="AG17">
        <v>31359</v>
      </c>
    </row>
    <row r="18" spans="1:33" x14ac:dyDescent="0.25">
      <c r="A18" s="2" t="s">
        <v>36</v>
      </c>
      <c r="B18" s="2" t="s">
        <v>43</v>
      </c>
      <c r="C18" s="2" t="s">
        <v>61</v>
      </c>
      <c r="D18" s="2" t="s">
        <v>93</v>
      </c>
      <c r="E18" s="2" t="s">
        <v>11</v>
      </c>
      <c r="F18" s="2" t="s">
        <v>11</v>
      </c>
      <c r="G18">
        <v>123</v>
      </c>
      <c r="H18" s="6">
        <v>3525279</v>
      </c>
      <c r="I18" s="6">
        <v>1694287</v>
      </c>
      <c r="J18" s="6">
        <v>1830992</v>
      </c>
      <c r="K18" s="6">
        <v>36108</v>
      </c>
      <c r="L18" s="6">
        <v>20034</v>
      </c>
      <c r="M18" s="6">
        <v>1774850</v>
      </c>
      <c r="N18">
        <v>719746</v>
      </c>
      <c r="O18">
        <v>0</v>
      </c>
      <c r="P18">
        <v>19889</v>
      </c>
      <c r="Q18">
        <v>34600</v>
      </c>
      <c r="R18">
        <v>0</v>
      </c>
      <c r="S18">
        <v>10752</v>
      </c>
      <c r="T18">
        <v>469884</v>
      </c>
      <c r="U18">
        <v>0</v>
      </c>
      <c r="V18">
        <v>0</v>
      </c>
      <c r="W18">
        <v>0</v>
      </c>
      <c r="X18">
        <v>71901</v>
      </c>
      <c r="Y18">
        <v>0</v>
      </c>
      <c r="Z18">
        <v>11276</v>
      </c>
      <c r="AA18">
        <v>294398</v>
      </c>
      <c r="AB18">
        <v>0</v>
      </c>
      <c r="AC18">
        <v>0</v>
      </c>
      <c r="AD18">
        <v>0</v>
      </c>
      <c r="AE18">
        <v>0</v>
      </c>
      <c r="AF18">
        <v>116125</v>
      </c>
      <c r="AG18">
        <v>26279</v>
      </c>
    </row>
    <row r="19" spans="1:33" x14ac:dyDescent="0.25">
      <c r="A19" s="2" t="s">
        <v>49</v>
      </c>
      <c r="B19" s="2" t="s">
        <v>50</v>
      </c>
      <c r="C19" s="2" t="s">
        <v>61</v>
      </c>
      <c r="D19" s="2" t="s">
        <v>94</v>
      </c>
      <c r="E19" s="2" t="s">
        <v>17</v>
      </c>
      <c r="F19" s="2"/>
      <c r="G19">
        <v>51</v>
      </c>
      <c r="H19" s="6">
        <v>229866</v>
      </c>
      <c r="I19" s="6">
        <v>92723</v>
      </c>
      <c r="J19" s="6">
        <v>137143</v>
      </c>
      <c r="K19" s="6">
        <v>1795</v>
      </c>
      <c r="L19" s="6">
        <v>1359</v>
      </c>
      <c r="M19" s="6">
        <v>133989</v>
      </c>
      <c r="N19">
        <v>14176</v>
      </c>
      <c r="O19">
        <v>17018</v>
      </c>
      <c r="P19">
        <v>0</v>
      </c>
      <c r="Q19">
        <v>1500</v>
      </c>
      <c r="R19">
        <v>17642</v>
      </c>
      <c r="S19">
        <v>0</v>
      </c>
      <c r="T19">
        <v>0</v>
      </c>
      <c r="U19">
        <v>0</v>
      </c>
      <c r="V19">
        <v>37407</v>
      </c>
      <c r="W19">
        <v>0</v>
      </c>
      <c r="X19">
        <v>0</v>
      </c>
      <c r="Y19">
        <v>0</v>
      </c>
      <c r="Z19">
        <v>30218</v>
      </c>
      <c r="AA19">
        <v>0</v>
      </c>
      <c r="AB19">
        <v>0</v>
      </c>
      <c r="AC19">
        <v>7448</v>
      </c>
      <c r="AD19">
        <v>4227</v>
      </c>
      <c r="AE19">
        <v>4353</v>
      </c>
      <c r="AF19">
        <v>0</v>
      </c>
      <c r="AG1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85" zoomScaleNormal="85" workbookViewId="0">
      <selection activeCell="B12" sqref="B12"/>
    </sheetView>
  </sheetViews>
  <sheetFormatPr defaultRowHeight="15" x14ac:dyDescent="0.25"/>
  <cols>
    <col min="1" max="1" width="8" bestFit="1" customWidth="1"/>
    <col min="2" max="2" width="36.7109375" bestFit="1" customWidth="1"/>
    <col min="3" max="3" width="7" bestFit="1" customWidth="1"/>
    <col min="4" max="4" width="8.140625" bestFit="1" customWidth="1"/>
    <col min="5" max="5" width="11.7109375" bestFit="1" customWidth="1"/>
    <col min="6" max="6" width="8.140625" bestFit="1" customWidth="1"/>
    <col min="7" max="7" width="6.5703125" bestFit="1" customWidth="1"/>
    <col min="8" max="8" width="6.140625" bestFit="1" customWidth="1"/>
    <col min="10" max="10" width="7.140625" bestFit="1" customWidth="1"/>
    <col min="11" max="12" width="6.140625" bestFit="1" customWidth="1"/>
    <col min="13" max="13" width="7.140625" bestFit="1" customWidth="1"/>
    <col min="14" max="15" width="6.140625" bestFit="1" customWidth="1"/>
    <col min="16" max="16" width="7.140625" bestFit="1" customWidth="1"/>
    <col min="17" max="17" width="6.85546875" bestFit="1" customWidth="1"/>
    <col min="18" max="18" width="6.140625" bestFit="1" customWidth="1"/>
    <col min="19" max="19" width="5.140625" bestFit="1" customWidth="1"/>
    <col min="20" max="20" width="6.140625" bestFit="1" customWidth="1"/>
    <col min="21" max="25" width="7.140625" bestFit="1" customWidth="1"/>
    <col min="26" max="26" width="5.85546875" bestFit="1" customWidth="1"/>
    <col min="27" max="27" width="5.42578125" bestFit="1" customWidth="1"/>
    <col min="28" max="28" width="7.140625" bestFit="1" customWidth="1"/>
    <col min="29" max="29" width="6.140625" bestFit="1" customWidth="1"/>
  </cols>
  <sheetData>
    <row r="1" spans="1:29" s="4" customFormat="1" x14ac:dyDescent="0.25">
      <c r="A1" s="3" t="s">
        <v>26</v>
      </c>
      <c r="B1" s="3" t="s">
        <v>30</v>
      </c>
      <c r="C1" s="3" t="s">
        <v>95</v>
      </c>
      <c r="D1" s="4" t="s">
        <v>97</v>
      </c>
      <c r="E1" s="4" t="s">
        <v>98</v>
      </c>
      <c r="F1" s="4" t="s">
        <v>99</v>
      </c>
      <c r="G1" s="4" t="s">
        <v>100</v>
      </c>
      <c r="H1" s="4" t="s">
        <v>101</v>
      </c>
      <c r="I1" s="4" t="s">
        <v>102</v>
      </c>
      <c r="J1" s="4" t="s">
        <v>8</v>
      </c>
      <c r="K1" s="4" t="s">
        <v>7</v>
      </c>
      <c r="L1" s="4" t="s">
        <v>107</v>
      </c>
      <c r="M1" s="4" t="s">
        <v>6</v>
      </c>
      <c r="N1" s="4" t="s">
        <v>109</v>
      </c>
      <c r="O1" s="4" t="s">
        <v>4</v>
      </c>
      <c r="P1" s="4" t="s">
        <v>5</v>
      </c>
      <c r="Q1" s="4" t="s">
        <v>112</v>
      </c>
      <c r="R1" s="4" t="s">
        <v>108</v>
      </c>
      <c r="S1" s="4" t="s">
        <v>113</v>
      </c>
      <c r="T1" s="4" t="s">
        <v>106</v>
      </c>
      <c r="U1" s="4" t="s">
        <v>3</v>
      </c>
      <c r="V1" s="4" t="s">
        <v>105</v>
      </c>
      <c r="W1" s="4" t="s">
        <v>2</v>
      </c>
      <c r="X1" s="4" t="s">
        <v>103</v>
      </c>
      <c r="Y1" s="4" t="s">
        <v>1</v>
      </c>
      <c r="Z1" s="4" t="s">
        <v>111</v>
      </c>
      <c r="AA1" s="4" t="s">
        <v>110</v>
      </c>
      <c r="AB1" s="4" t="s">
        <v>104</v>
      </c>
      <c r="AC1" s="4" t="s">
        <v>0</v>
      </c>
    </row>
    <row r="2" spans="1:29" x14ac:dyDescent="0.25">
      <c r="A2" s="2" t="s">
        <v>42</v>
      </c>
      <c r="B2" s="2" t="s">
        <v>78</v>
      </c>
      <c r="C2">
        <v>209</v>
      </c>
      <c r="D2" s="6">
        <v>7087189</v>
      </c>
      <c r="E2" s="6">
        <v>3834489</v>
      </c>
      <c r="F2" s="6">
        <v>3252700</v>
      </c>
      <c r="G2" s="6">
        <v>68533</v>
      </c>
      <c r="H2" s="6">
        <v>30874</v>
      </c>
      <c r="I2" s="6">
        <v>3153293</v>
      </c>
      <c r="J2">
        <v>580499</v>
      </c>
      <c r="K2">
        <v>43869</v>
      </c>
      <c r="L2">
        <v>0</v>
      </c>
      <c r="M2">
        <v>207280</v>
      </c>
      <c r="N2">
        <v>0</v>
      </c>
      <c r="O2">
        <v>58926</v>
      </c>
      <c r="P2">
        <v>962119</v>
      </c>
      <c r="Q2">
        <v>0</v>
      </c>
      <c r="R2">
        <v>0</v>
      </c>
      <c r="S2">
        <v>0</v>
      </c>
      <c r="T2">
        <v>0</v>
      </c>
      <c r="U2">
        <v>253153</v>
      </c>
      <c r="V2">
        <v>0</v>
      </c>
      <c r="W2">
        <v>794322</v>
      </c>
      <c r="X2">
        <v>0</v>
      </c>
      <c r="Y2">
        <v>208943</v>
      </c>
      <c r="Z2">
        <v>0</v>
      </c>
      <c r="AA2">
        <v>0</v>
      </c>
      <c r="AB2">
        <v>0</v>
      </c>
      <c r="AC2">
        <v>44182</v>
      </c>
    </row>
    <row r="3" spans="1:29" x14ac:dyDescent="0.25">
      <c r="A3" s="2" t="s">
        <v>48</v>
      </c>
      <c r="B3" s="2" t="s">
        <v>16</v>
      </c>
      <c r="C3">
        <v>77</v>
      </c>
      <c r="D3" s="6">
        <v>1817345</v>
      </c>
      <c r="E3" s="6">
        <v>917028</v>
      </c>
      <c r="F3" s="6">
        <v>900317</v>
      </c>
      <c r="G3" s="6">
        <v>23946</v>
      </c>
      <c r="H3" s="6">
        <v>16414</v>
      </c>
      <c r="I3" s="6">
        <v>859957</v>
      </c>
      <c r="J3">
        <v>262156</v>
      </c>
      <c r="K3">
        <v>0</v>
      </c>
      <c r="L3">
        <v>0</v>
      </c>
      <c r="M3">
        <v>39422</v>
      </c>
      <c r="N3">
        <v>0</v>
      </c>
      <c r="O3">
        <v>12759</v>
      </c>
      <c r="P3">
        <v>225777</v>
      </c>
      <c r="Q3">
        <v>0</v>
      </c>
      <c r="R3">
        <v>0</v>
      </c>
      <c r="S3">
        <v>0</v>
      </c>
      <c r="T3">
        <v>0</v>
      </c>
      <c r="U3">
        <v>56754</v>
      </c>
      <c r="V3">
        <v>0</v>
      </c>
      <c r="W3">
        <v>209024</v>
      </c>
      <c r="X3">
        <v>39453</v>
      </c>
      <c r="Y3">
        <v>0</v>
      </c>
      <c r="Z3">
        <v>0</v>
      </c>
      <c r="AA3">
        <v>0</v>
      </c>
      <c r="AB3">
        <v>0</v>
      </c>
      <c r="AC3">
        <v>14612</v>
      </c>
    </row>
    <row r="4" spans="1:29" x14ac:dyDescent="0.25">
      <c r="A4" s="2" t="s">
        <v>51</v>
      </c>
      <c r="B4" s="2" t="s">
        <v>18</v>
      </c>
      <c r="C4">
        <v>100</v>
      </c>
      <c r="D4" s="6">
        <v>1996679</v>
      </c>
      <c r="E4" s="6">
        <v>987118</v>
      </c>
      <c r="F4" s="6">
        <v>1009561</v>
      </c>
      <c r="G4" s="6">
        <v>27341</v>
      </c>
      <c r="H4" s="6">
        <v>19252</v>
      </c>
      <c r="I4" s="6">
        <v>962968</v>
      </c>
      <c r="J4">
        <v>303143</v>
      </c>
      <c r="K4">
        <v>0</v>
      </c>
      <c r="L4">
        <v>0</v>
      </c>
      <c r="M4">
        <v>49802</v>
      </c>
      <c r="N4">
        <v>0</v>
      </c>
      <c r="O4">
        <v>8835</v>
      </c>
      <c r="P4">
        <v>231069</v>
      </c>
      <c r="Q4">
        <v>31431</v>
      </c>
      <c r="R4">
        <v>0</v>
      </c>
      <c r="S4">
        <v>0</v>
      </c>
      <c r="T4">
        <v>20616</v>
      </c>
      <c r="U4">
        <v>37707</v>
      </c>
      <c r="V4">
        <v>0</v>
      </c>
      <c r="W4">
        <v>221376</v>
      </c>
      <c r="X4">
        <v>0</v>
      </c>
      <c r="Y4">
        <v>44471</v>
      </c>
      <c r="Z4">
        <v>0</v>
      </c>
      <c r="AA4">
        <v>0</v>
      </c>
      <c r="AB4">
        <v>0</v>
      </c>
      <c r="AC4">
        <v>14518</v>
      </c>
    </row>
    <row r="5" spans="1:29" x14ac:dyDescent="0.25">
      <c r="A5" s="2" t="s">
        <v>44</v>
      </c>
      <c r="B5" s="2" t="s">
        <v>14</v>
      </c>
      <c r="C5">
        <v>102</v>
      </c>
      <c r="D5" s="6">
        <v>2390813</v>
      </c>
      <c r="E5" s="6">
        <v>1196540</v>
      </c>
      <c r="F5" s="6">
        <v>1194273</v>
      </c>
      <c r="G5" s="6">
        <v>31604</v>
      </c>
      <c r="H5" s="6">
        <v>18258</v>
      </c>
      <c r="I5" s="6">
        <v>1144411</v>
      </c>
      <c r="J5">
        <v>317118</v>
      </c>
      <c r="K5">
        <v>0</v>
      </c>
      <c r="L5">
        <v>0</v>
      </c>
      <c r="M5">
        <v>47391</v>
      </c>
      <c r="N5">
        <v>0</v>
      </c>
      <c r="O5">
        <v>10641</v>
      </c>
      <c r="P5">
        <v>319357</v>
      </c>
      <c r="Q5">
        <v>0</v>
      </c>
      <c r="R5">
        <v>0</v>
      </c>
      <c r="S5">
        <v>0</v>
      </c>
      <c r="T5">
        <v>0</v>
      </c>
      <c r="U5">
        <v>70231</v>
      </c>
      <c r="V5">
        <v>8981</v>
      </c>
      <c r="W5">
        <v>269127</v>
      </c>
      <c r="X5">
        <v>0</v>
      </c>
      <c r="Y5">
        <v>80590</v>
      </c>
      <c r="Z5">
        <v>0</v>
      </c>
      <c r="AA5">
        <v>0</v>
      </c>
      <c r="AB5">
        <v>0</v>
      </c>
      <c r="AC5">
        <v>20975</v>
      </c>
    </row>
    <row r="6" spans="1:29" x14ac:dyDescent="0.25">
      <c r="A6" s="2" t="s">
        <v>33</v>
      </c>
      <c r="B6" s="2" t="s">
        <v>10</v>
      </c>
      <c r="C6">
        <v>170</v>
      </c>
      <c r="D6" s="6">
        <v>4237839</v>
      </c>
      <c r="E6" s="6">
        <v>1914998</v>
      </c>
      <c r="F6" s="6">
        <v>2322841</v>
      </c>
      <c r="G6" s="6">
        <v>51483</v>
      </c>
      <c r="H6" s="6">
        <v>34576</v>
      </c>
      <c r="I6" s="6">
        <v>2236782</v>
      </c>
      <c r="J6">
        <v>909025</v>
      </c>
      <c r="K6">
        <v>30319</v>
      </c>
      <c r="L6">
        <v>0</v>
      </c>
      <c r="M6">
        <v>53359</v>
      </c>
      <c r="N6">
        <v>0</v>
      </c>
      <c r="O6">
        <v>14345</v>
      </c>
      <c r="P6">
        <v>558420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405199</v>
      </c>
      <c r="X6">
        <v>119081</v>
      </c>
      <c r="Y6">
        <v>0</v>
      </c>
      <c r="Z6">
        <v>0</v>
      </c>
      <c r="AA6">
        <v>0</v>
      </c>
      <c r="AB6">
        <v>107993</v>
      </c>
      <c r="AC6">
        <v>39041</v>
      </c>
    </row>
    <row r="7" spans="1:29" x14ac:dyDescent="0.25">
      <c r="A7" s="2" t="s">
        <v>40</v>
      </c>
      <c r="B7" s="2" t="s">
        <v>163</v>
      </c>
      <c r="C7">
        <v>169</v>
      </c>
      <c r="D7" s="6">
        <v>3885530</v>
      </c>
      <c r="E7" s="6">
        <v>2023930</v>
      </c>
      <c r="F7" s="6">
        <v>1861600</v>
      </c>
      <c r="G7" s="6">
        <v>46404</v>
      </c>
      <c r="H7" s="6">
        <v>37553</v>
      </c>
      <c r="I7" s="6">
        <v>1777643</v>
      </c>
      <c r="J7">
        <v>641234</v>
      </c>
      <c r="K7">
        <v>0</v>
      </c>
      <c r="L7">
        <v>0</v>
      </c>
      <c r="M7">
        <v>84886</v>
      </c>
      <c r="N7">
        <v>0</v>
      </c>
      <c r="O7">
        <v>19171</v>
      </c>
      <c r="P7">
        <v>459212</v>
      </c>
      <c r="Q7">
        <v>0</v>
      </c>
      <c r="R7">
        <v>84147</v>
      </c>
      <c r="S7">
        <v>0</v>
      </c>
      <c r="T7">
        <v>0</v>
      </c>
      <c r="U7">
        <v>119091</v>
      </c>
      <c r="V7">
        <v>0</v>
      </c>
      <c r="W7">
        <v>286390</v>
      </c>
      <c r="X7">
        <v>0</v>
      </c>
      <c r="Y7">
        <v>57165</v>
      </c>
      <c r="Z7">
        <v>0</v>
      </c>
      <c r="AA7">
        <v>0</v>
      </c>
      <c r="AB7">
        <v>0</v>
      </c>
      <c r="AC7">
        <v>26347</v>
      </c>
    </row>
    <row r="8" spans="1:29" x14ac:dyDescent="0.25">
      <c r="A8" s="2" t="s">
        <v>58</v>
      </c>
      <c r="B8" s="2" t="s">
        <v>20</v>
      </c>
      <c r="C8">
        <v>93</v>
      </c>
      <c r="D8" s="6">
        <v>2664791</v>
      </c>
      <c r="E8" s="6">
        <v>1333255</v>
      </c>
      <c r="F8" s="6">
        <v>1331536</v>
      </c>
      <c r="G8" s="6">
        <v>39647</v>
      </c>
      <c r="H8" s="6">
        <v>22947</v>
      </c>
      <c r="I8" s="6">
        <v>1268942</v>
      </c>
      <c r="J8">
        <v>270888</v>
      </c>
      <c r="K8">
        <v>0</v>
      </c>
      <c r="L8">
        <v>0</v>
      </c>
      <c r="M8">
        <v>51873</v>
      </c>
      <c r="N8">
        <v>0</v>
      </c>
      <c r="O8">
        <v>16022</v>
      </c>
      <c r="P8">
        <v>424951</v>
      </c>
      <c r="Q8">
        <v>0</v>
      </c>
      <c r="R8">
        <v>16096</v>
      </c>
      <c r="S8">
        <v>0</v>
      </c>
      <c r="T8">
        <v>0</v>
      </c>
      <c r="U8">
        <v>99253</v>
      </c>
      <c r="V8">
        <v>0</v>
      </c>
      <c r="W8">
        <v>326764</v>
      </c>
      <c r="X8">
        <v>42305</v>
      </c>
      <c r="Y8">
        <v>0</v>
      </c>
      <c r="Z8">
        <v>0</v>
      </c>
      <c r="AA8">
        <v>0</v>
      </c>
      <c r="AB8">
        <v>0</v>
      </c>
      <c r="AC8">
        <v>20790</v>
      </c>
    </row>
    <row r="9" spans="1:29" x14ac:dyDescent="0.25">
      <c r="A9" s="2" t="s">
        <v>53</v>
      </c>
      <c r="B9" s="2" t="s">
        <v>19</v>
      </c>
      <c r="C9">
        <v>83</v>
      </c>
      <c r="D9" s="6">
        <v>2421863</v>
      </c>
      <c r="E9" s="6">
        <v>1172622</v>
      </c>
      <c r="F9" s="6">
        <v>1249241</v>
      </c>
      <c r="G9" s="6">
        <v>27848</v>
      </c>
      <c r="H9" s="6">
        <v>19117</v>
      </c>
      <c r="I9" s="6">
        <v>1202276</v>
      </c>
      <c r="J9">
        <v>218474</v>
      </c>
      <c r="K9">
        <v>0</v>
      </c>
      <c r="L9">
        <v>0</v>
      </c>
      <c r="M9">
        <v>34926</v>
      </c>
      <c r="N9">
        <v>0</v>
      </c>
      <c r="O9">
        <v>10412</v>
      </c>
      <c r="P9">
        <v>282006</v>
      </c>
      <c r="Q9">
        <v>0</v>
      </c>
      <c r="R9">
        <v>87248</v>
      </c>
      <c r="S9">
        <v>0</v>
      </c>
      <c r="T9">
        <v>0</v>
      </c>
      <c r="U9">
        <v>80516</v>
      </c>
      <c r="V9">
        <v>0</v>
      </c>
      <c r="W9">
        <v>419846</v>
      </c>
      <c r="X9">
        <v>0</v>
      </c>
      <c r="Y9">
        <v>44938</v>
      </c>
      <c r="Z9">
        <v>0</v>
      </c>
      <c r="AA9">
        <v>0</v>
      </c>
      <c r="AB9">
        <v>0</v>
      </c>
      <c r="AC9">
        <v>23910</v>
      </c>
    </row>
    <row r="10" spans="1:29" x14ac:dyDescent="0.25">
      <c r="A10" s="2" t="s">
        <v>46</v>
      </c>
      <c r="B10" s="2" t="s">
        <v>15</v>
      </c>
      <c r="C10">
        <v>183</v>
      </c>
      <c r="D10" s="6">
        <v>4268933</v>
      </c>
      <c r="E10" s="6">
        <v>2093075</v>
      </c>
      <c r="F10" s="6">
        <v>2175858</v>
      </c>
      <c r="G10" s="6">
        <v>57889</v>
      </c>
      <c r="H10" s="6">
        <v>49208</v>
      </c>
      <c r="I10" s="6">
        <v>2068761</v>
      </c>
      <c r="J10">
        <v>480621</v>
      </c>
      <c r="K10">
        <v>0</v>
      </c>
      <c r="L10">
        <v>0</v>
      </c>
      <c r="M10">
        <v>69276</v>
      </c>
      <c r="N10">
        <v>0</v>
      </c>
      <c r="O10">
        <v>19050</v>
      </c>
      <c r="P10">
        <v>562500</v>
      </c>
      <c r="Q10">
        <v>0</v>
      </c>
      <c r="R10">
        <v>0</v>
      </c>
      <c r="S10">
        <v>0</v>
      </c>
      <c r="T10">
        <v>0</v>
      </c>
      <c r="U10">
        <v>115782</v>
      </c>
      <c r="V10">
        <v>63279</v>
      </c>
      <c r="W10">
        <v>628667</v>
      </c>
      <c r="X10">
        <v>0</v>
      </c>
      <c r="Y10">
        <v>100380</v>
      </c>
      <c r="Z10">
        <v>0</v>
      </c>
      <c r="AA10">
        <v>0</v>
      </c>
      <c r="AB10">
        <v>0</v>
      </c>
      <c r="AC10">
        <v>29206</v>
      </c>
    </row>
    <row r="11" spans="1:29" x14ac:dyDescent="0.25">
      <c r="A11" s="2" t="s">
        <v>41</v>
      </c>
      <c r="B11" s="2" t="s">
        <v>13</v>
      </c>
      <c r="C11">
        <v>158</v>
      </c>
      <c r="D11" s="6">
        <v>4121833</v>
      </c>
      <c r="E11" s="6">
        <v>1967178</v>
      </c>
      <c r="F11" s="6">
        <v>2154655</v>
      </c>
      <c r="G11" s="6">
        <v>59828</v>
      </c>
      <c r="H11" s="6">
        <v>41251</v>
      </c>
      <c r="I11" s="6">
        <v>2053576</v>
      </c>
      <c r="J11">
        <v>653573</v>
      </c>
      <c r="K11">
        <v>0</v>
      </c>
      <c r="L11">
        <v>14172</v>
      </c>
      <c r="M11">
        <v>80380</v>
      </c>
      <c r="N11">
        <v>0</v>
      </c>
      <c r="O11">
        <v>14601</v>
      </c>
      <c r="P11">
        <v>386987</v>
      </c>
      <c r="Q11">
        <v>0</v>
      </c>
      <c r="R11">
        <v>0</v>
      </c>
      <c r="S11">
        <v>0</v>
      </c>
      <c r="T11">
        <v>34936</v>
      </c>
      <c r="U11">
        <v>0</v>
      </c>
      <c r="V11">
        <v>119821</v>
      </c>
      <c r="W11">
        <v>501322</v>
      </c>
      <c r="X11">
        <v>0</v>
      </c>
      <c r="Y11">
        <v>0</v>
      </c>
      <c r="Z11">
        <v>0</v>
      </c>
      <c r="AA11">
        <v>0</v>
      </c>
      <c r="AB11">
        <v>210602</v>
      </c>
      <c r="AC11">
        <v>37182</v>
      </c>
    </row>
    <row r="12" spans="1:29" x14ac:dyDescent="0.25">
      <c r="A12" s="2" t="s">
        <v>31</v>
      </c>
      <c r="B12" s="2" t="s">
        <v>9</v>
      </c>
      <c r="C12">
        <v>204</v>
      </c>
      <c r="D12" s="6">
        <v>5310639</v>
      </c>
      <c r="E12" s="6">
        <v>2713316</v>
      </c>
      <c r="F12" s="6">
        <v>2597323</v>
      </c>
      <c r="G12" s="6">
        <v>59333</v>
      </c>
      <c r="H12" s="6">
        <v>30175</v>
      </c>
      <c r="I12" s="6">
        <v>2507815</v>
      </c>
      <c r="J12">
        <v>639923</v>
      </c>
      <c r="K12">
        <v>39187</v>
      </c>
      <c r="L12">
        <v>0</v>
      </c>
      <c r="M12">
        <v>71538</v>
      </c>
      <c r="N12">
        <v>0</v>
      </c>
      <c r="O12">
        <v>21723</v>
      </c>
      <c r="P12">
        <v>795661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600112</v>
      </c>
      <c r="X12">
        <v>135274</v>
      </c>
      <c r="Y12">
        <v>0</v>
      </c>
      <c r="Z12">
        <v>0</v>
      </c>
      <c r="AA12">
        <v>0</v>
      </c>
      <c r="AB12">
        <v>173038</v>
      </c>
      <c r="AC12">
        <v>31359</v>
      </c>
    </row>
    <row r="13" spans="1:29" x14ac:dyDescent="0.25">
      <c r="A13" s="2" t="s">
        <v>36</v>
      </c>
      <c r="B13" s="2" t="s">
        <v>11</v>
      </c>
      <c r="C13">
        <v>123</v>
      </c>
      <c r="D13" s="6">
        <v>3525279</v>
      </c>
      <c r="E13" s="6">
        <v>1694287</v>
      </c>
      <c r="F13" s="6">
        <v>1830992</v>
      </c>
      <c r="G13" s="6">
        <v>36108</v>
      </c>
      <c r="H13" s="6">
        <v>20034</v>
      </c>
      <c r="I13" s="6">
        <v>1774850</v>
      </c>
      <c r="J13">
        <v>719746</v>
      </c>
      <c r="K13">
        <v>0</v>
      </c>
      <c r="L13">
        <v>19889</v>
      </c>
      <c r="M13">
        <v>34600</v>
      </c>
      <c r="N13">
        <v>0</v>
      </c>
      <c r="O13">
        <v>10752</v>
      </c>
      <c r="P13">
        <v>469884</v>
      </c>
      <c r="Q13">
        <v>0</v>
      </c>
      <c r="R13">
        <v>0</v>
      </c>
      <c r="S13">
        <v>0</v>
      </c>
      <c r="T13">
        <v>71901</v>
      </c>
      <c r="U13">
        <v>0</v>
      </c>
      <c r="V13">
        <v>11276</v>
      </c>
      <c r="W13">
        <v>294398</v>
      </c>
      <c r="X13">
        <v>0</v>
      </c>
      <c r="Y13">
        <v>0</v>
      </c>
      <c r="Z13">
        <v>0</v>
      </c>
      <c r="AA13">
        <v>0</v>
      </c>
      <c r="AB13">
        <v>116125</v>
      </c>
      <c r="AC13">
        <v>26279</v>
      </c>
    </row>
    <row r="14" spans="1:29" x14ac:dyDescent="0.25">
      <c r="A14" s="2" t="s">
        <v>49</v>
      </c>
      <c r="B14" s="2" t="s">
        <v>17</v>
      </c>
      <c r="C14">
        <v>51</v>
      </c>
      <c r="D14" s="6">
        <v>229866</v>
      </c>
      <c r="E14" s="6">
        <v>92723</v>
      </c>
      <c r="F14" s="6">
        <v>137143</v>
      </c>
      <c r="G14" s="6">
        <v>1795</v>
      </c>
      <c r="H14" s="6">
        <v>1359</v>
      </c>
      <c r="I14" s="6">
        <v>133989</v>
      </c>
      <c r="J14">
        <v>14176</v>
      </c>
      <c r="K14">
        <v>17018</v>
      </c>
      <c r="L14">
        <v>0</v>
      </c>
      <c r="M14">
        <v>1500</v>
      </c>
      <c r="N14">
        <v>17642</v>
      </c>
      <c r="O14">
        <v>0</v>
      </c>
      <c r="P14">
        <v>0</v>
      </c>
      <c r="Q14">
        <v>0</v>
      </c>
      <c r="R14">
        <v>37407</v>
      </c>
      <c r="S14">
        <v>0</v>
      </c>
      <c r="T14">
        <v>0</v>
      </c>
      <c r="U14">
        <v>0</v>
      </c>
      <c r="V14">
        <v>30218</v>
      </c>
      <c r="W14">
        <v>0</v>
      </c>
      <c r="X14">
        <v>0</v>
      </c>
      <c r="Y14">
        <v>7448</v>
      </c>
      <c r="Z14">
        <v>4227</v>
      </c>
      <c r="AA14">
        <v>4353</v>
      </c>
      <c r="AB14">
        <v>0</v>
      </c>
      <c r="AC1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zoomScale="85" zoomScaleNormal="85" workbookViewId="0">
      <selection activeCell="F17" sqref="F17"/>
    </sheetView>
  </sheetViews>
  <sheetFormatPr defaultRowHeight="15" x14ac:dyDescent="0.25"/>
  <cols>
    <col min="1" max="1" width="15.42578125" bestFit="1" customWidth="1"/>
  </cols>
  <sheetData>
    <row r="1" spans="1:11" x14ac:dyDescent="0.25">
      <c r="A1" t="s">
        <v>26</v>
      </c>
      <c r="B1" t="s">
        <v>126</v>
      </c>
      <c r="C1" t="s">
        <v>124</v>
      </c>
      <c r="D1" t="s">
        <v>125</v>
      </c>
      <c r="E1" t="s">
        <v>149</v>
      </c>
      <c r="F1" t="s">
        <v>120</v>
      </c>
      <c r="G1" t="s">
        <v>148</v>
      </c>
      <c r="H1" t="s">
        <v>123</v>
      </c>
      <c r="I1" t="s">
        <v>121</v>
      </c>
      <c r="J1" t="s">
        <v>119</v>
      </c>
      <c r="K1" t="s">
        <v>150</v>
      </c>
    </row>
    <row r="2" spans="1:11" x14ac:dyDescent="0.25">
      <c r="A2">
        <v>11</v>
      </c>
      <c r="B2">
        <v>58926</v>
      </c>
      <c r="C2">
        <v>0</v>
      </c>
      <c r="D2">
        <v>0</v>
      </c>
      <c r="E2">
        <v>0</v>
      </c>
      <c r="F2">
        <v>1213268</v>
      </c>
      <c r="G2">
        <v>1256418</v>
      </c>
      <c r="H2">
        <v>0</v>
      </c>
      <c r="I2">
        <v>580499</v>
      </c>
      <c r="J2">
        <v>44182</v>
      </c>
      <c r="K2">
        <f>SUM(B2:J2)</f>
        <v>3153293</v>
      </c>
    </row>
    <row r="3" spans="1:11" x14ac:dyDescent="0.25">
      <c r="A3">
        <v>24</v>
      </c>
      <c r="B3">
        <v>12759</v>
      </c>
      <c r="C3">
        <v>0</v>
      </c>
      <c r="D3">
        <v>0</v>
      </c>
      <c r="E3">
        <v>0</v>
      </c>
      <c r="F3">
        <v>265199</v>
      </c>
      <c r="G3">
        <v>265778</v>
      </c>
      <c r="H3">
        <v>0</v>
      </c>
      <c r="I3">
        <v>262156</v>
      </c>
      <c r="J3">
        <v>54065</v>
      </c>
      <c r="K3">
        <f t="shared" ref="K3:K14" si="0">SUM(B3:J3)</f>
        <v>859957</v>
      </c>
    </row>
    <row r="4" spans="1:11" x14ac:dyDescent="0.25">
      <c r="A4">
        <v>27</v>
      </c>
      <c r="B4">
        <v>8835</v>
      </c>
      <c r="C4">
        <v>31431</v>
      </c>
      <c r="D4">
        <v>0</v>
      </c>
      <c r="E4">
        <v>0</v>
      </c>
      <c r="F4">
        <v>280871</v>
      </c>
      <c r="G4">
        <v>324170</v>
      </c>
      <c r="H4">
        <v>0</v>
      </c>
      <c r="I4">
        <v>303143</v>
      </c>
      <c r="J4">
        <v>14518</v>
      </c>
      <c r="K4">
        <f t="shared" si="0"/>
        <v>962968</v>
      </c>
    </row>
    <row r="5" spans="1:11" x14ac:dyDescent="0.25">
      <c r="A5">
        <v>28</v>
      </c>
      <c r="B5">
        <v>10641</v>
      </c>
      <c r="C5">
        <v>0</v>
      </c>
      <c r="D5">
        <v>0</v>
      </c>
      <c r="E5">
        <v>0</v>
      </c>
      <c r="F5">
        <v>366748</v>
      </c>
      <c r="G5">
        <v>428929</v>
      </c>
      <c r="H5">
        <v>0</v>
      </c>
      <c r="I5">
        <v>317118</v>
      </c>
      <c r="J5">
        <v>20975</v>
      </c>
      <c r="K5">
        <f t="shared" si="0"/>
        <v>1144411</v>
      </c>
    </row>
    <row r="6" spans="1:11" x14ac:dyDescent="0.25">
      <c r="A6">
        <v>32</v>
      </c>
      <c r="B6">
        <v>14345</v>
      </c>
      <c r="C6">
        <v>0</v>
      </c>
      <c r="D6">
        <v>0</v>
      </c>
      <c r="E6">
        <v>0</v>
      </c>
      <c r="F6">
        <v>642098</v>
      </c>
      <c r="G6">
        <v>513192</v>
      </c>
      <c r="H6">
        <v>0</v>
      </c>
      <c r="I6">
        <v>909025</v>
      </c>
      <c r="J6">
        <v>158122</v>
      </c>
      <c r="K6">
        <f t="shared" si="0"/>
        <v>2236782</v>
      </c>
    </row>
    <row r="7" spans="1:11" x14ac:dyDescent="0.25">
      <c r="A7">
        <v>44</v>
      </c>
      <c r="B7">
        <v>19171</v>
      </c>
      <c r="C7">
        <v>0</v>
      </c>
      <c r="D7">
        <v>0</v>
      </c>
      <c r="E7">
        <v>0</v>
      </c>
      <c r="F7">
        <v>544098</v>
      </c>
      <c r="G7">
        <v>462646</v>
      </c>
      <c r="H7">
        <v>84147</v>
      </c>
      <c r="I7">
        <v>641234</v>
      </c>
      <c r="J7">
        <v>26347</v>
      </c>
      <c r="K7">
        <f t="shared" si="0"/>
        <v>1777643</v>
      </c>
    </row>
    <row r="8" spans="1:11" x14ac:dyDescent="0.25">
      <c r="A8">
        <v>52</v>
      </c>
      <c r="B8">
        <v>16022</v>
      </c>
      <c r="C8">
        <v>0</v>
      </c>
      <c r="D8">
        <v>0</v>
      </c>
      <c r="E8">
        <v>0</v>
      </c>
      <c r="F8">
        <v>476824</v>
      </c>
      <c r="G8">
        <v>426017</v>
      </c>
      <c r="H8">
        <v>16096</v>
      </c>
      <c r="I8">
        <v>270888</v>
      </c>
      <c r="J8">
        <v>63095</v>
      </c>
      <c r="K8">
        <f t="shared" si="0"/>
        <v>1268942</v>
      </c>
    </row>
    <row r="9" spans="1:11" x14ac:dyDescent="0.25">
      <c r="A9">
        <v>53</v>
      </c>
      <c r="B9">
        <v>10412</v>
      </c>
      <c r="C9">
        <v>0</v>
      </c>
      <c r="D9">
        <v>0</v>
      </c>
      <c r="E9">
        <v>0</v>
      </c>
      <c r="F9">
        <v>316932</v>
      </c>
      <c r="G9">
        <v>545300</v>
      </c>
      <c r="H9">
        <v>87248</v>
      </c>
      <c r="I9">
        <v>218474</v>
      </c>
      <c r="J9">
        <v>23910</v>
      </c>
      <c r="K9">
        <f t="shared" si="0"/>
        <v>1202276</v>
      </c>
    </row>
    <row r="10" spans="1:11" x14ac:dyDescent="0.25">
      <c r="A10">
        <v>75</v>
      </c>
      <c r="B10">
        <v>19050</v>
      </c>
      <c r="C10">
        <v>0</v>
      </c>
      <c r="D10">
        <v>0</v>
      </c>
      <c r="E10">
        <v>0</v>
      </c>
      <c r="F10">
        <v>631776</v>
      </c>
      <c r="G10">
        <v>908108</v>
      </c>
      <c r="H10">
        <v>0</v>
      </c>
      <c r="I10">
        <v>480621</v>
      </c>
      <c r="J10">
        <v>29206</v>
      </c>
      <c r="K10">
        <f t="shared" si="0"/>
        <v>2068761</v>
      </c>
    </row>
    <row r="11" spans="1:11" x14ac:dyDescent="0.25">
      <c r="A11">
        <v>76</v>
      </c>
      <c r="B11">
        <v>14601</v>
      </c>
      <c r="C11">
        <v>0</v>
      </c>
      <c r="D11">
        <v>0</v>
      </c>
      <c r="E11">
        <v>0</v>
      </c>
      <c r="F11">
        <v>467367</v>
      </c>
      <c r="G11">
        <v>866681</v>
      </c>
      <c r="H11">
        <v>0</v>
      </c>
      <c r="I11">
        <v>667745</v>
      </c>
      <c r="J11">
        <v>37182</v>
      </c>
      <c r="K11">
        <f t="shared" si="0"/>
        <v>2053576</v>
      </c>
    </row>
    <row r="12" spans="1:11" x14ac:dyDescent="0.25">
      <c r="A12">
        <v>84</v>
      </c>
      <c r="B12">
        <v>21723</v>
      </c>
      <c r="C12">
        <v>0</v>
      </c>
      <c r="D12">
        <v>0</v>
      </c>
      <c r="E12">
        <v>0</v>
      </c>
      <c r="F12">
        <v>906386</v>
      </c>
      <c r="G12">
        <v>773150</v>
      </c>
      <c r="H12">
        <v>0</v>
      </c>
      <c r="I12">
        <v>639923</v>
      </c>
      <c r="J12">
        <v>166633</v>
      </c>
      <c r="K12">
        <f t="shared" si="0"/>
        <v>2507815</v>
      </c>
    </row>
    <row r="13" spans="1:11" x14ac:dyDescent="0.25">
      <c r="A13">
        <v>93</v>
      </c>
      <c r="B13">
        <v>10752</v>
      </c>
      <c r="C13">
        <v>0</v>
      </c>
      <c r="D13">
        <v>0</v>
      </c>
      <c r="E13">
        <v>0</v>
      </c>
      <c r="F13">
        <v>504484</v>
      </c>
      <c r="G13">
        <v>493700</v>
      </c>
      <c r="H13">
        <v>0</v>
      </c>
      <c r="I13">
        <v>739635</v>
      </c>
      <c r="J13">
        <v>26279</v>
      </c>
      <c r="K13">
        <f t="shared" si="0"/>
        <v>1774850</v>
      </c>
    </row>
    <row r="14" spans="1:11" x14ac:dyDescent="0.25">
      <c r="A14">
        <v>94</v>
      </c>
      <c r="B14">
        <v>0</v>
      </c>
      <c r="C14">
        <v>0</v>
      </c>
      <c r="D14">
        <v>17642</v>
      </c>
      <c r="E14">
        <v>4227</v>
      </c>
      <c r="F14">
        <v>18518</v>
      </c>
      <c r="G14">
        <v>42019</v>
      </c>
      <c r="H14">
        <v>37407</v>
      </c>
      <c r="I14">
        <v>14176</v>
      </c>
      <c r="J14">
        <v>0</v>
      </c>
      <c r="K14">
        <f t="shared" si="0"/>
        <v>133989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M17" s="8"/>
      <c r="N17" s="8"/>
      <c r="O17" s="8"/>
      <c r="P17" s="8"/>
      <c r="Q17" s="8"/>
      <c r="R17" s="8"/>
      <c r="S17" s="8"/>
      <c r="T17" s="8"/>
      <c r="U17" s="8"/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M18" s="8"/>
      <c r="N18" s="8"/>
      <c r="O18" s="8"/>
      <c r="P18" s="8"/>
      <c r="Q18" s="8"/>
      <c r="R18" s="8"/>
      <c r="S18" s="8"/>
      <c r="T18" s="8"/>
      <c r="U18" s="8"/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M19" s="8"/>
      <c r="N19" s="8"/>
      <c r="O19" s="8"/>
      <c r="P19" s="8"/>
      <c r="Q19" s="8"/>
      <c r="R19" s="8"/>
      <c r="S19" s="8"/>
      <c r="T19" s="8"/>
      <c r="U19" s="8"/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M20" s="8"/>
      <c r="N20" s="8"/>
      <c r="O20" s="8"/>
      <c r="P20" s="8"/>
      <c r="Q20" s="8"/>
      <c r="R20" s="8"/>
      <c r="S20" s="8"/>
      <c r="T20" s="8"/>
      <c r="U20" s="8"/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M21" s="8"/>
      <c r="N21" s="8"/>
      <c r="O21" s="8"/>
      <c r="P21" s="8"/>
      <c r="Q21" s="8"/>
      <c r="R21" s="8"/>
      <c r="S21" s="8"/>
      <c r="T21" s="8"/>
      <c r="U21" s="8"/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M22" s="8"/>
      <c r="N22" s="8"/>
      <c r="O22" s="8"/>
      <c r="P22" s="8"/>
      <c r="Q22" s="8"/>
      <c r="R22" s="8"/>
      <c r="S22" s="8"/>
      <c r="T22" s="8"/>
      <c r="U22" s="8"/>
    </row>
    <row r="23" spans="2:21" x14ac:dyDescent="0.25">
      <c r="B23" s="8"/>
      <c r="C23" s="8"/>
      <c r="D23" s="8"/>
      <c r="E23" s="8"/>
      <c r="F23" s="8"/>
      <c r="G23" s="8"/>
      <c r="H23" s="8"/>
      <c r="I23" s="8"/>
      <c r="J23" s="8"/>
      <c r="M23" s="8"/>
      <c r="N23" s="8"/>
      <c r="O23" s="8"/>
      <c r="P23" s="8"/>
      <c r="Q23" s="8"/>
      <c r="R23" s="8"/>
      <c r="S23" s="8"/>
      <c r="T23" s="8"/>
      <c r="U23" s="8"/>
    </row>
    <row r="24" spans="2:21" x14ac:dyDescent="0.25">
      <c r="B24" s="8"/>
      <c r="C24" s="8"/>
      <c r="D24" s="8"/>
      <c r="E24" s="8"/>
      <c r="F24" s="8"/>
      <c r="G24" s="8"/>
      <c r="H24" s="8"/>
      <c r="I24" s="8"/>
      <c r="J24" s="8"/>
      <c r="M24" s="8"/>
      <c r="N24" s="8"/>
      <c r="O24" s="8"/>
      <c r="P24" s="8"/>
      <c r="Q24" s="8"/>
      <c r="R24" s="8"/>
      <c r="S24" s="8"/>
      <c r="T24" s="8"/>
      <c r="U24" s="8"/>
    </row>
    <row r="25" spans="2:21" x14ac:dyDescent="0.25">
      <c r="B25" s="8"/>
      <c r="C25" s="8"/>
      <c r="D25" s="8"/>
      <c r="E25" s="8"/>
      <c r="F25" s="8"/>
      <c r="G25" s="8"/>
      <c r="H25" s="8"/>
      <c r="I25" s="8"/>
      <c r="J25" s="8"/>
      <c r="M25" s="8"/>
      <c r="N25" s="8"/>
      <c r="O25" s="8"/>
      <c r="P25" s="8"/>
      <c r="Q25" s="8"/>
      <c r="R25" s="8"/>
      <c r="S25" s="8"/>
      <c r="T25" s="8"/>
      <c r="U25" s="8"/>
    </row>
    <row r="26" spans="2:21" x14ac:dyDescent="0.25">
      <c r="B26" s="8"/>
      <c r="C26" s="8"/>
      <c r="D26" s="8"/>
      <c r="E26" s="8"/>
      <c r="F26" s="8"/>
      <c r="G26" s="8"/>
      <c r="H26" s="8"/>
      <c r="I26" s="8"/>
      <c r="J26" s="8"/>
      <c r="M26" s="8"/>
      <c r="N26" s="8"/>
      <c r="O26" s="8"/>
      <c r="P26" s="8"/>
      <c r="Q26" s="8"/>
      <c r="R26" s="8"/>
      <c r="S26" s="8"/>
      <c r="T26" s="8"/>
      <c r="U26" s="8"/>
    </row>
    <row r="27" spans="2:21" x14ac:dyDescent="0.25">
      <c r="B27" s="8"/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  <c r="T27" s="8"/>
      <c r="U27" s="8"/>
    </row>
    <row r="28" spans="2:21" x14ac:dyDescent="0.25">
      <c r="B28" s="8"/>
      <c r="C28" s="8"/>
      <c r="D28" s="8"/>
      <c r="E28" s="8"/>
      <c r="F28" s="8"/>
      <c r="G28" s="8"/>
      <c r="H28" s="8"/>
      <c r="I28" s="8"/>
      <c r="J28" s="8"/>
      <c r="M28" s="8"/>
      <c r="N28" s="8"/>
      <c r="O28" s="8"/>
      <c r="P28" s="8"/>
      <c r="Q28" s="8"/>
      <c r="R28" s="8"/>
      <c r="S28" s="8"/>
      <c r="T28" s="8"/>
      <c r="U28" s="8"/>
    </row>
    <row r="29" spans="2:21" x14ac:dyDescent="0.25">
      <c r="B29" s="8"/>
      <c r="C29" s="8"/>
      <c r="D29" s="8"/>
      <c r="E29" s="8"/>
      <c r="F29" s="8"/>
      <c r="G29" s="8"/>
      <c r="H29" s="8"/>
      <c r="I29" s="8"/>
      <c r="J29" s="8"/>
      <c r="M29" s="8"/>
      <c r="N29" s="8"/>
      <c r="O29" s="8"/>
      <c r="P29" s="8"/>
      <c r="Q29" s="8"/>
      <c r="R29" s="8"/>
      <c r="S29" s="8"/>
      <c r="T29" s="8"/>
      <c r="U29" s="8"/>
    </row>
  </sheetData>
  <conditionalFormatting sqref="B2:J14">
    <cfRule type="colorScale" priority="7">
      <colorScale>
        <cfvo type="min"/>
        <cfvo type="max"/>
        <color rgb="FFFCFCFF"/>
        <color rgb="FF63BE7B"/>
      </colorScale>
    </cfRule>
  </conditionalFormatting>
  <conditionalFormatting sqref="K2:K14">
    <cfRule type="colorScale" priority="6">
      <colorScale>
        <cfvo type="min"/>
        <cfvo type="max"/>
        <color theme="0"/>
        <color rgb="FFFF0000"/>
      </colorScale>
    </cfRule>
  </conditionalFormatting>
  <conditionalFormatting sqref="K17:K29">
    <cfRule type="colorScale" priority="4">
      <colorScale>
        <cfvo type="min"/>
        <cfvo type="max"/>
        <color theme="0"/>
        <color rgb="FFFF0000"/>
      </colorScale>
    </cfRule>
  </conditionalFormatting>
  <conditionalFormatting sqref="M17:U29">
    <cfRule type="colorScale" priority="3">
      <colorScale>
        <cfvo type="min"/>
        <cfvo type="max"/>
        <color rgb="FFFCFCFF"/>
        <color rgb="FF63BE7B"/>
      </colorScale>
    </cfRule>
  </conditionalFormatting>
  <conditionalFormatting sqref="B17:J29">
    <cfRule type="cellIs" dxfId="26" priority="1" operator="greaterThan">
      <formula>0.05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6"/>
  <sheetViews>
    <sheetView topLeftCell="B64" zoomScale="85" zoomScaleNormal="85" workbookViewId="0">
      <selection activeCell="C78" sqref="C78"/>
    </sheetView>
  </sheetViews>
  <sheetFormatPr defaultColWidth="9.7109375" defaultRowHeight="15" x14ac:dyDescent="0.25"/>
  <cols>
    <col min="3" max="3" width="17.140625" bestFit="1" customWidth="1"/>
    <col min="4" max="4" width="16" bestFit="1" customWidth="1"/>
    <col min="5" max="5" width="17" bestFit="1" customWidth="1"/>
    <col min="6" max="7" width="16" bestFit="1" customWidth="1"/>
    <col min="8" max="8" width="17" bestFit="1" customWidth="1"/>
    <col min="9" max="15" width="16" bestFit="1" customWidth="1"/>
  </cols>
  <sheetData>
    <row r="2" spans="1:21" x14ac:dyDescent="0.25">
      <c r="C2" s="12" t="s">
        <v>152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1" x14ac:dyDescent="0.25">
      <c r="C3" t="s">
        <v>42</v>
      </c>
      <c r="D3" t="s">
        <v>48</v>
      </c>
      <c r="E3" t="s">
        <v>51</v>
      </c>
      <c r="F3" t="s">
        <v>44</v>
      </c>
      <c r="G3" t="s">
        <v>33</v>
      </c>
      <c r="H3" t="s">
        <v>40</v>
      </c>
      <c r="I3" t="s">
        <v>58</v>
      </c>
      <c r="J3" t="s">
        <v>53</v>
      </c>
      <c r="K3" t="s">
        <v>46</v>
      </c>
      <c r="L3" t="s">
        <v>41</v>
      </c>
      <c r="M3" t="s">
        <v>31</v>
      </c>
      <c r="N3" t="s">
        <v>36</v>
      </c>
      <c r="O3" t="s">
        <v>49</v>
      </c>
      <c r="P3" s="4"/>
      <c r="Q3" s="4"/>
      <c r="R3" s="4"/>
      <c r="S3" s="4"/>
      <c r="T3" s="4"/>
      <c r="U3" s="4"/>
    </row>
    <row r="4" spans="1:21" x14ac:dyDescent="0.25">
      <c r="A4" t="s">
        <v>4</v>
      </c>
      <c r="B4" t="s">
        <v>126</v>
      </c>
      <c r="C4" s="9">
        <v>1.8687131199035423E-2</v>
      </c>
      <c r="D4" s="9">
        <v>1.4836788351045458E-2</v>
      </c>
      <c r="E4" s="9">
        <v>9.1747597012569477E-3</v>
      </c>
      <c r="F4" s="9">
        <v>9.2982328901067886E-3</v>
      </c>
      <c r="G4" s="9">
        <v>6.4132311508229229E-3</v>
      </c>
      <c r="H4" s="9">
        <v>1.0784505100292916E-2</v>
      </c>
      <c r="I4" s="9">
        <v>1.2626266606353955E-2</v>
      </c>
      <c r="J4" s="9">
        <v>8.660241076092345E-3</v>
      </c>
      <c r="K4" s="9">
        <v>9.2084102513533463E-3</v>
      </c>
      <c r="L4" s="9">
        <v>7.1100363463538728E-3</v>
      </c>
      <c r="M4" s="9">
        <v>8.6621222059840939E-3</v>
      </c>
      <c r="N4" s="9">
        <v>6.0579767304279235E-3</v>
      </c>
      <c r="O4" s="9">
        <v>0</v>
      </c>
      <c r="P4" s="9"/>
      <c r="Q4" s="9"/>
      <c r="R4" s="9"/>
      <c r="S4" s="9"/>
      <c r="T4" s="9"/>
      <c r="U4" s="9"/>
    </row>
    <row r="5" spans="1:21" x14ac:dyDescent="0.25">
      <c r="A5" t="s">
        <v>112</v>
      </c>
      <c r="B5" t="s">
        <v>124</v>
      </c>
      <c r="C5" s="9">
        <v>0</v>
      </c>
      <c r="D5" s="9">
        <v>0</v>
      </c>
      <c r="E5" s="9">
        <v>3.2639713884573526E-2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/>
      <c r="Q5" s="9"/>
      <c r="R5" s="9"/>
      <c r="S5" s="9"/>
      <c r="T5" s="9"/>
      <c r="U5" s="9"/>
    </row>
    <row r="6" spans="1:21" x14ac:dyDescent="0.25">
      <c r="A6" t="s">
        <v>109</v>
      </c>
      <c r="B6" t="s">
        <v>125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0.13166752494607767</v>
      </c>
      <c r="P6" s="9"/>
      <c r="Q6" s="9"/>
      <c r="R6" s="9"/>
      <c r="S6" s="9"/>
      <c r="T6" s="9"/>
      <c r="U6" s="9"/>
    </row>
    <row r="7" spans="1:21" x14ac:dyDescent="0.25">
      <c r="A7" t="s">
        <v>113</v>
      </c>
      <c r="B7" t="s">
        <v>125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/>
      <c r="Q7" s="9"/>
      <c r="R7" s="9"/>
      <c r="S7" s="9"/>
      <c r="T7" s="9"/>
      <c r="U7" s="9"/>
    </row>
    <row r="8" spans="1:21" x14ac:dyDescent="0.25">
      <c r="A8" t="s">
        <v>111</v>
      </c>
      <c r="B8" t="s">
        <v>149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3.1547365828538163E-2</v>
      </c>
      <c r="P8" s="9"/>
      <c r="Q8" s="9"/>
      <c r="R8" s="9"/>
      <c r="S8" s="9"/>
      <c r="T8" s="9"/>
      <c r="U8" s="9"/>
    </row>
    <row r="9" spans="1:21" x14ac:dyDescent="0.25">
      <c r="A9" t="s">
        <v>6</v>
      </c>
      <c r="B9" t="s">
        <v>120</v>
      </c>
      <c r="C9" s="9">
        <v>6.5734456011540945E-2</v>
      </c>
      <c r="D9" s="9">
        <v>4.5841826975069687E-2</v>
      </c>
      <c r="E9" s="9">
        <v>5.1717191017770059E-2</v>
      </c>
      <c r="F9" s="9">
        <v>4.1410821811394681E-2</v>
      </c>
      <c r="G9" s="9">
        <v>2.3855252769380296E-2</v>
      </c>
      <c r="H9" s="9">
        <v>4.7751995198135957E-2</v>
      </c>
      <c r="I9" s="9">
        <v>4.0878936941168315E-2</v>
      </c>
      <c r="J9" s="9">
        <v>2.9049902019170307E-2</v>
      </c>
      <c r="K9" s="9">
        <v>3.3486710161299442E-2</v>
      </c>
      <c r="L9" s="9">
        <v>3.9141478085057482E-2</v>
      </c>
      <c r="M9" s="9">
        <v>2.8526027637604846E-2</v>
      </c>
      <c r="N9" s="9">
        <v>1.9494605177902358E-2</v>
      </c>
      <c r="O9" s="9">
        <v>1.1194948839083806E-2</v>
      </c>
      <c r="P9" s="9"/>
      <c r="Q9" s="9"/>
      <c r="R9" s="9"/>
      <c r="S9" s="9"/>
      <c r="T9" s="9"/>
      <c r="U9" s="9"/>
    </row>
    <row r="10" spans="1:21" x14ac:dyDescent="0.25">
      <c r="A10" t="s">
        <v>7</v>
      </c>
      <c r="B10" t="s">
        <v>120</v>
      </c>
      <c r="C10" s="9">
        <v>1.3912122977471488E-2</v>
      </c>
      <c r="D10" s="9">
        <v>0</v>
      </c>
      <c r="E10" s="9">
        <v>0</v>
      </c>
      <c r="F10" s="9">
        <v>0</v>
      </c>
      <c r="G10" s="9">
        <v>1.3554740694444073E-2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1.5625953270077736E-2</v>
      </c>
      <c r="N10" s="9">
        <v>0</v>
      </c>
      <c r="O10" s="9">
        <v>0.12701042622901881</v>
      </c>
      <c r="P10" s="9"/>
      <c r="Q10" s="9"/>
      <c r="R10" s="9"/>
      <c r="S10" s="9"/>
      <c r="T10" s="9"/>
      <c r="U10" s="9"/>
    </row>
    <row r="11" spans="1:21" x14ac:dyDescent="0.25">
      <c r="A11" t="s">
        <v>5</v>
      </c>
      <c r="B11" t="s">
        <v>120</v>
      </c>
      <c r="C11" s="9">
        <v>0.3051156362570811</v>
      </c>
      <c r="D11" s="9">
        <v>0.26254452257496597</v>
      </c>
      <c r="E11" s="9">
        <v>0.2399550140814648</v>
      </c>
      <c r="F11" s="9">
        <v>0.2790579608200201</v>
      </c>
      <c r="G11" s="9">
        <v>0.24965329656622773</v>
      </c>
      <c r="H11" s="9">
        <v>0.25832633436522406</v>
      </c>
      <c r="I11" s="9">
        <v>0.33488607044293595</v>
      </c>
      <c r="J11" s="9">
        <v>0.2345601176435361</v>
      </c>
      <c r="K11" s="9">
        <v>0.27190187750059092</v>
      </c>
      <c r="L11" s="9">
        <v>0.18844542398236053</v>
      </c>
      <c r="M11" s="9">
        <v>0.31727260583416239</v>
      </c>
      <c r="N11" s="9">
        <v>0.26474575316223908</v>
      </c>
      <c r="O11" s="9">
        <v>0</v>
      </c>
      <c r="P11" s="9"/>
      <c r="Q11" s="9"/>
      <c r="R11" s="9"/>
      <c r="S11" s="9"/>
      <c r="T11" s="9"/>
      <c r="U11" s="9"/>
    </row>
    <row r="12" spans="1:21" x14ac:dyDescent="0.25">
      <c r="A12" t="s">
        <v>105</v>
      </c>
      <c r="B12" t="s">
        <v>148</v>
      </c>
      <c r="C12" s="9">
        <v>0</v>
      </c>
      <c r="D12" s="9">
        <v>0</v>
      </c>
      <c r="E12" s="9">
        <v>0</v>
      </c>
      <c r="F12" s="9">
        <v>7.8477050640023555E-3</v>
      </c>
      <c r="G12" s="9">
        <v>0</v>
      </c>
      <c r="H12" s="9">
        <v>0</v>
      </c>
      <c r="I12" s="9">
        <v>0</v>
      </c>
      <c r="J12" s="9">
        <v>0</v>
      </c>
      <c r="K12" s="9">
        <v>3.0587873611306479E-2</v>
      </c>
      <c r="L12" s="9">
        <v>5.8347487504723468E-2</v>
      </c>
      <c r="M12" s="9">
        <v>0</v>
      </c>
      <c r="N12" s="9">
        <v>6.3532129475730344E-3</v>
      </c>
      <c r="O12" s="9">
        <v>0.22552597601295629</v>
      </c>
      <c r="P12" s="9"/>
      <c r="Q12" s="9"/>
      <c r="R12" s="9"/>
      <c r="S12" s="9"/>
      <c r="T12" s="9"/>
      <c r="U12" s="9"/>
    </row>
    <row r="13" spans="1:21" x14ac:dyDescent="0.25">
      <c r="A13" t="s">
        <v>106</v>
      </c>
      <c r="B13" t="s">
        <v>148</v>
      </c>
      <c r="C13" s="9">
        <v>0</v>
      </c>
      <c r="D13" s="9">
        <v>0</v>
      </c>
      <c r="E13" s="9">
        <v>2.1408811092372748E-2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1.7012275172674399E-2</v>
      </c>
      <c r="M13" s="9">
        <v>0</v>
      </c>
      <c r="N13" s="9">
        <v>4.051102910105079E-2</v>
      </c>
      <c r="O13" s="9">
        <v>0</v>
      </c>
      <c r="P13" s="9"/>
      <c r="Q13" s="9"/>
      <c r="R13" s="9"/>
      <c r="S13" s="9"/>
      <c r="T13" s="9"/>
      <c r="U13" s="9"/>
    </row>
    <row r="14" spans="1:21" x14ac:dyDescent="0.25">
      <c r="A14" t="s">
        <v>1</v>
      </c>
      <c r="B14" t="s">
        <v>148</v>
      </c>
      <c r="C14" s="9">
        <v>6.626184119268333E-2</v>
      </c>
      <c r="D14" s="9">
        <v>0</v>
      </c>
      <c r="E14" s="9">
        <v>4.6181181513819773E-2</v>
      </c>
      <c r="F14" s="9">
        <v>7.0420504521539903E-2</v>
      </c>
      <c r="G14" s="9">
        <v>0</v>
      </c>
      <c r="H14" s="9">
        <v>3.2157750459456708E-2</v>
      </c>
      <c r="I14" s="9">
        <v>0</v>
      </c>
      <c r="J14" s="9">
        <v>3.7377440787306739E-2</v>
      </c>
      <c r="K14" s="9">
        <v>4.8521796379572123E-2</v>
      </c>
      <c r="L14" s="9">
        <v>0</v>
      </c>
      <c r="M14" s="9">
        <v>0</v>
      </c>
      <c r="N14" s="9">
        <v>0</v>
      </c>
      <c r="O14" s="9">
        <v>5.5586652635664119E-2</v>
      </c>
      <c r="P14" s="9"/>
      <c r="Q14" s="9"/>
      <c r="R14" s="9"/>
      <c r="S14" s="9"/>
      <c r="T14" s="9"/>
      <c r="U14" s="9"/>
    </row>
    <row r="15" spans="1:21" x14ac:dyDescent="0.25">
      <c r="A15" t="s">
        <v>110</v>
      </c>
      <c r="B15" t="s">
        <v>148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3.24877415310212E-2</v>
      </c>
      <c r="P15" s="9"/>
      <c r="Q15" s="9"/>
      <c r="R15" s="9"/>
      <c r="S15" s="9"/>
      <c r="T15" s="9"/>
      <c r="U15" s="9"/>
    </row>
    <row r="16" spans="1:21" x14ac:dyDescent="0.25">
      <c r="A16" t="s">
        <v>2</v>
      </c>
      <c r="B16" t="s">
        <v>148</v>
      </c>
      <c r="C16" s="9">
        <v>0.25190237634117729</v>
      </c>
      <c r="D16" s="9">
        <v>0.2430633159564955</v>
      </c>
      <c r="E16" s="9">
        <v>0.22988925904079888</v>
      </c>
      <c r="F16" s="9">
        <v>0.23516638690120945</v>
      </c>
      <c r="G16" s="9">
        <v>0.1811526559137189</v>
      </c>
      <c r="H16" s="9">
        <v>0.16110658889327048</v>
      </c>
      <c r="I16" s="9">
        <v>0.25750901144417948</v>
      </c>
      <c r="J16" s="9">
        <v>0.34920933296514278</v>
      </c>
      <c r="K16" s="9">
        <v>0.30388575577362487</v>
      </c>
      <c r="L16" s="9">
        <v>0.24412147395567538</v>
      </c>
      <c r="M16" s="9">
        <v>0.23929675833344963</v>
      </c>
      <c r="N16" s="9">
        <v>0.16587204552497395</v>
      </c>
      <c r="O16" s="9">
        <v>0</v>
      </c>
      <c r="P16" s="9"/>
      <c r="Q16" s="9"/>
      <c r="R16" s="9"/>
      <c r="S16" s="9"/>
      <c r="T16" s="9"/>
      <c r="U16" s="9"/>
    </row>
    <row r="17" spans="1:15" x14ac:dyDescent="0.25">
      <c r="A17" t="s">
        <v>3</v>
      </c>
      <c r="B17" t="s">
        <v>148</v>
      </c>
      <c r="C17" s="9">
        <v>8.0282105088236327E-2</v>
      </c>
      <c r="D17" s="9">
        <v>6.5996323071967553E-2</v>
      </c>
      <c r="E17" s="9">
        <v>3.9157064409201553E-2</v>
      </c>
      <c r="F17" s="9">
        <v>6.1368686599482178E-2</v>
      </c>
      <c r="G17" s="9">
        <v>0</v>
      </c>
      <c r="H17" s="9">
        <v>6.6993766464920126E-2</v>
      </c>
      <c r="I17" s="9">
        <v>7.8217128915269565E-2</v>
      </c>
      <c r="J17" s="9">
        <v>6.6969647568445187E-2</v>
      </c>
      <c r="K17" s="9">
        <v>5.5966832321374969E-2</v>
      </c>
      <c r="L17" s="9">
        <v>0</v>
      </c>
      <c r="M17" s="9">
        <v>0</v>
      </c>
      <c r="N17" s="9">
        <v>0</v>
      </c>
      <c r="O17" s="9">
        <v>0</v>
      </c>
    </row>
    <row r="18" spans="1:15" x14ac:dyDescent="0.25">
      <c r="A18" t="s">
        <v>104</v>
      </c>
      <c r="B18" t="s">
        <v>148</v>
      </c>
      <c r="C18" s="9">
        <v>0</v>
      </c>
      <c r="D18" s="9">
        <v>0</v>
      </c>
      <c r="E18" s="9">
        <v>0</v>
      </c>
      <c r="F18" s="9">
        <v>0</v>
      </c>
      <c r="G18" s="9">
        <v>4.8280520855407454E-2</v>
      </c>
      <c r="H18" s="9">
        <v>0</v>
      </c>
      <c r="I18" s="9">
        <v>0</v>
      </c>
      <c r="J18" s="9">
        <v>0</v>
      </c>
      <c r="K18" s="9">
        <v>0</v>
      </c>
      <c r="L18" s="9">
        <v>0.1025537890976521</v>
      </c>
      <c r="M18" s="9">
        <v>6.8999507539431737E-2</v>
      </c>
      <c r="N18" s="9">
        <v>6.5428064343465639E-2</v>
      </c>
      <c r="O18" s="9">
        <v>0</v>
      </c>
    </row>
    <row r="19" spans="1:15" x14ac:dyDescent="0.25">
      <c r="A19" t="s">
        <v>108</v>
      </c>
      <c r="B19" t="s">
        <v>123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4.7336276181438007E-2</v>
      </c>
      <c r="I19" s="9">
        <v>1.2684582904498393E-2</v>
      </c>
      <c r="J19" s="9">
        <v>7.2569027411343148E-2</v>
      </c>
      <c r="K19" s="9">
        <v>0</v>
      </c>
      <c r="L19" s="9">
        <v>0</v>
      </c>
      <c r="M19" s="9">
        <v>0</v>
      </c>
      <c r="N19" s="9">
        <v>0</v>
      </c>
      <c r="O19" s="9">
        <v>0.27917963414907193</v>
      </c>
    </row>
    <row r="20" spans="1:15" x14ac:dyDescent="0.25">
      <c r="A20" t="s">
        <v>107</v>
      </c>
      <c r="B20" t="s">
        <v>121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6.9011324635659945E-3</v>
      </c>
      <c r="M20" s="9">
        <v>0</v>
      </c>
      <c r="N20" s="9">
        <v>1.1206017409921965E-2</v>
      </c>
      <c r="O20" s="9">
        <v>0</v>
      </c>
    </row>
    <row r="21" spans="1:15" x14ac:dyDescent="0.25">
      <c r="A21" t="s">
        <v>8</v>
      </c>
      <c r="B21" t="s">
        <v>121</v>
      </c>
      <c r="C21" s="9">
        <v>0.18409294664339787</v>
      </c>
      <c r="D21" s="9">
        <v>0.30484780052956134</v>
      </c>
      <c r="E21" s="9">
        <v>0.31480069950403339</v>
      </c>
      <c r="F21" s="9">
        <v>0.27710149587866595</v>
      </c>
      <c r="G21" s="9">
        <v>0.40639856722738293</v>
      </c>
      <c r="H21" s="9">
        <v>0.36072147219661088</v>
      </c>
      <c r="I21" s="9">
        <v>0.21347547799663028</v>
      </c>
      <c r="J21" s="9">
        <v>0.18171701007089885</v>
      </c>
      <c r="K21" s="9">
        <v>0.23232311513993159</v>
      </c>
      <c r="L21" s="9">
        <v>0.31826092630611186</v>
      </c>
      <c r="M21" s="9">
        <v>0.25517153378538687</v>
      </c>
      <c r="N21" s="9">
        <v>0.40552497394145987</v>
      </c>
      <c r="O21" s="9">
        <v>0.10579972982856801</v>
      </c>
    </row>
    <row r="22" spans="1:15" x14ac:dyDescent="0.25">
      <c r="A22" t="s">
        <v>103</v>
      </c>
      <c r="B22" t="s">
        <v>119</v>
      </c>
      <c r="C22" s="9">
        <v>0</v>
      </c>
      <c r="D22" s="9">
        <v>4.5877875289113294E-2</v>
      </c>
      <c r="E22" s="9">
        <v>0</v>
      </c>
      <c r="F22" s="9">
        <v>0</v>
      </c>
      <c r="G22" s="9">
        <v>5.3237642291470516E-2</v>
      </c>
      <c r="H22" s="9">
        <v>0</v>
      </c>
      <c r="I22" s="9">
        <v>3.3338797202709027E-2</v>
      </c>
      <c r="J22" s="9">
        <v>0</v>
      </c>
      <c r="K22" s="9">
        <v>0</v>
      </c>
      <c r="L22" s="9">
        <v>0</v>
      </c>
      <c r="M22" s="9">
        <v>5.3940980494972715E-2</v>
      </c>
      <c r="N22" s="9">
        <v>0</v>
      </c>
      <c r="O22" s="9">
        <v>0</v>
      </c>
    </row>
    <row r="23" spans="1:15" x14ac:dyDescent="0.25">
      <c r="A23" t="s">
        <v>0</v>
      </c>
      <c r="B23" t="s">
        <v>119</v>
      </c>
      <c r="C23" s="9">
        <v>1.4011384289376217E-2</v>
      </c>
      <c r="D23" s="9">
        <v>1.6991547251781192E-2</v>
      </c>
      <c r="E23" s="9">
        <v>1.507630575470836E-2</v>
      </c>
      <c r="F23" s="9">
        <v>1.83282055135786E-2</v>
      </c>
      <c r="G23" s="9">
        <v>1.7454092531145191E-2</v>
      </c>
      <c r="H23" s="9">
        <v>1.4821311140650851E-2</v>
      </c>
      <c r="I23" s="9">
        <v>1.638372754625507E-2</v>
      </c>
      <c r="J23" s="9">
        <v>1.9887280458064538E-2</v>
      </c>
      <c r="K23" s="9">
        <v>1.4117628860946238E-2</v>
      </c>
      <c r="L23" s="9">
        <v>1.8105977085824922E-2</v>
      </c>
      <c r="M23" s="9">
        <v>1.2504510898929944E-2</v>
      </c>
      <c r="N23" s="9">
        <v>1.4806321660985436E-2</v>
      </c>
      <c r="O23" s="9">
        <v>0</v>
      </c>
    </row>
    <row r="24" spans="1:15" x14ac:dyDescent="0.25">
      <c r="A24" s="2"/>
    </row>
    <row r="25" spans="1:15" x14ac:dyDescent="0.25">
      <c r="C25" s="12" t="s">
        <v>151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C26" t="s">
        <v>42</v>
      </c>
      <c r="D26" t="s">
        <v>48</v>
      </c>
      <c r="E26" t="s">
        <v>51</v>
      </c>
      <c r="F26" t="s">
        <v>44</v>
      </c>
      <c r="G26" t="s">
        <v>33</v>
      </c>
      <c r="H26" t="s">
        <v>40</v>
      </c>
      <c r="I26" t="s">
        <v>58</v>
      </c>
      <c r="J26" t="s">
        <v>53</v>
      </c>
      <c r="K26" t="s">
        <v>46</v>
      </c>
      <c r="L26" t="s">
        <v>41</v>
      </c>
      <c r="M26" t="s">
        <v>31</v>
      </c>
      <c r="N26" t="s">
        <v>36</v>
      </c>
      <c r="O26" t="s">
        <v>49</v>
      </c>
    </row>
    <row r="27" spans="1:15" x14ac:dyDescent="0.25">
      <c r="A27" t="s">
        <v>109</v>
      </c>
      <c r="B27" t="s">
        <v>125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0.13166752494607767</v>
      </c>
    </row>
    <row r="28" spans="1:15" x14ac:dyDescent="0.25">
      <c r="A28" t="s">
        <v>6</v>
      </c>
      <c r="B28" t="s">
        <v>120</v>
      </c>
      <c r="C28" s="9">
        <v>6.5734456011540945E-2</v>
      </c>
      <c r="D28" s="9"/>
      <c r="E28" s="9">
        <v>5.1717191017770059E-2</v>
      </c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x14ac:dyDescent="0.25">
      <c r="A29" t="s">
        <v>7</v>
      </c>
      <c r="B29" t="s">
        <v>120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0.12701042622901881</v>
      </c>
    </row>
    <row r="30" spans="1:15" x14ac:dyDescent="0.25">
      <c r="A30" t="s">
        <v>5</v>
      </c>
      <c r="B30" t="s">
        <v>120</v>
      </c>
      <c r="C30" s="9">
        <v>0.3051156362570811</v>
      </c>
      <c r="D30" s="9">
        <v>0.26254452257496597</v>
      </c>
      <c r="E30" s="9">
        <v>0.2399550140814648</v>
      </c>
      <c r="F30" s="9">
        <v>0.2790579608200201</v>
      </c>
      <c r="G30" s="9">
        <v>0.24965329656622773</v>
      </c>
      <c r="H30" s="9">
        <v>0.25832633436522406</v>
      </c>
      <c r="I30" s="9">
        <v>0.33488607044293595</v>
      </c>
      <c r="J30" s="9">
        <v>0.2345601176435361</v>
      </c>
      <c r="K30" s="9">
        <v>0.27190187750059092</v>
      </c>
      <c r="L30" s="9">
        <v>0.18844542398236053</v>
      </c>
      <c r="M30" s="9">
        <v>0.31727260583416239</v>
      </c>
      <c r="N30" s="9">
        <v>0.26474575316223908</v>
      </c>
      <c r="O30" s="9"/>
    </row>
    <row r="31" spans="1:15" x14ac:dyDescent="0.25">
      <c r="A31" t="s">
        <v>105</v>
      </c>
      <c r="B31" t="s">
        <v>148</v>
      </c>
      <c r="C31" s="9"/>
      <c r="D31" s="9"/>
      <c r="E31" s="9"/>
      <c r="F31" s="9"/>
      <c r="G31" s="9"/>
      <c r="H31" s="9"/>
      <c r="I31" s="9"/>
      <c r="J31" s="9"/>
      <c r="K31" s="9"/>
      <c r="L31" s="9">
        <v>5.8347487504723468E-2</v>
      </c>
      <c r="M31" s="9"/>
      <c r="N31" s="9"/>
      <c r="O31" s="9">
        <v>0.22552597601295629</v>
      </c>
    </row>
    <row r="32" spans="1:15" x14ac:dyDescent="0.25">
      <c r="A32" t="s">
        <v>1</v>
      </c>
      <c r="B32" t="s">
        <v>148</v>
      </c>
      <c r="C32" s="9">
        <v>6.626184119268333E-2</v>
      </c>
      <c r="D32" s="9"/>
      <c r="E32" s="9"/>
      <c r="F32" s="9">
        <v>7.0420504521539903E-2</v>
      </c>
      <c r="G32" s="9"/>
      <c r="H32" s="9"/>
      <c r="I32" s="9"/>
      <c r="J32" s="9"/>
      <c r="K32" s="9"/>
      <c r="L32" s="9"/>
      <c r="M32" s="9"/>
      <c r="N32" s="9"/>
      <c r="O32" s="9">
        <v>5.5586652635664119E-2</v>
      </c>
    </row>
    <row r="33" spans="1:15" x14ac:dyDescent="0.25">
      <c r="A33" t="s">
        <v>2</v>
      </c>
      <c r="B33" t="s">
        <v>148</v>
      </c>
      <c r="C33" s="9">
        <v>0.25190237634117729</v>
      </c>
      <c r="D33" s="9">
        <v>0.2430633159564955</v>
      </c>
      <c r="E33" s="9">
        <v>0.22988925904079888</v>
      </c>
      <c r="F33" s="9">
        <v>0.23516638690120945</v>
      </c>
      <c r="G33" s="9">
        <v>0.1811526559137189</v>
      </c>
      <c r="H33" s="9">
        <v>0.16110658889327048</v>
      </c>
      <c r="I33" s="9">
        <v>0.25750901144417948</v>
      </c>
      <c r="J33" s="9">
        <v>0.34920933296514278</v>
      </c>
      <c r="K33" s="9">
        <v>0.30388575577362487</v>
      </c>
      <c r="L33" s="9">
        <v>0.24412147395567538</v>
      </c>
      <c r="M33" s="9">
        <v>0.23929675833344963</v>
      </c>
      <c r="N33" s="9">
        <v>0.16587204552497395</v>
      </c>
      <c r="O33" s="9"/>
    </row>
    <row r="34" spans="1:15" x14ac:dyDescent="0.25">
      <c r="A34" t="s">
        <v>3</v>
      </c>
      <c r="B34" t="s">
        <v>148</v>
      </c>
      <c r="C34" s="9">
        <v>8.0282105088236327E-2</v>
      </c>
      <c r="D34" s="9">
        <v>6.5996323071967553E-2</v>
      </c>
      <c r="E34" s="9"/>
      <c r="F34" s="9">
        <v>6.1368686599482178E-2</v>
      </c>
      <c r="G34" s="9"/>
      <c r="H34" s="9">
        <v>6.6993766464920126E-2</v>
      </c>
      <c r="I34" s="9">
        <v>7.8217128915269565E-2</v>
      </c>
      <c r="J34" s="9">
        <v>6.6969647568445187E-2</v>
      </c>
      <c r="K34" s="9">
        <v>5.5966832321374969E-2</v>
      </c>
      <c r="L34" s="9"/>
      <c r="M34" s="9"/>
      <c r="N34" s="9"/>
      <c r="O34" s="9"/>
    </row>
    <row r="35" spans="1:15" x14ac:dyDescent="0.25">
      <c r="A35" t="s">
        <v>104</v>
      </c>
      <c r="B35" t="s">
        <v>148</v>
      </c>
      <c r="C35" s="9"/>
      <c r="D35" s="9"/>
      <c r="E35" s="9"/>
      <c r="F35" s="9"/>
      <c r="G35" s="9"/>
      <c r="H35" s="9"/>
      <c r="I35" s="9"/>
      <c r="J35" s="9"/>
      <c r="K35" s="9"/>
      <c r="L35" s="9">
        <v>0.1025537890976521</v>
      </c>
      <c r="M35" s="9">
        <v>6.8999507539431737E-2</v>
      </c>
      <c r="N35" s="9">
        <v>6.5428064343465639E-2</v>
      </c>
      <c r="O35" s="9"/>
    </row>
    <row r="36" spans="1:15" x14ac:dyDescent="0.25">
      <c r="A36" t="s">
        <v>108</v>
      </c>
      <c r="B36" t="s">
        <v>123</v>
      </c>
      <c r="C36" s="9"/>
      <c r="D36" s="9"/>
      <c r="E36" s="9"/>
      <c r="F36" s="9"/>
      <c r="G36" s="9"/>
      <c r="H36" s="9"/>
      <c r="I36" s="9"/>
      <c r="J36" s="9">
        <v>7.2569027411343148E-2</v>
      </c>
      <c r="K36" s="9"/>
      <c r="L36" s="9"/>
      <c r="M36" s="9"/>
      <c r="N36" s="9"/>
      <c r="O36" s="9">
        <v>0.27917963414907193</v>
      </c>
    </row>
    <row r="37" spans="1:15" x14ac:dyDescent="0.25">
      <c r="A37" t="s">
        <v>8</v>
      </c>
      <c r="B37" t="s">
        <v>121</v>
      </c>
      <c r="C37" s="9">
        <v>0.18409294664339787</v>
      </c>
      <c r="D37" s="9">
        <v>0.30484780052956134</v>
      </c>
      <c r="E37" s="9">
        <v>0.31480069950403339</v>
      </c>
      <c r="F37" s="9">
        <v>0.27710149587866595</v>
      </c>
      <c r="G37" s="9">
        <v>0.40639856722738293</v>
      </c>
      <c r="H37" s="9">
        <v>0.36072147219661088</v>
      </c>
      <c r="I37" s="9">
        <v>0.21347547799663028</v>
      </c>
      <c r="J37" s="9">
        <v>0.18171701007089885</v>
      </c>
      <c r="K37" s="9">
        <v>0.23232311513993159</v>
      </c>
      <c r="L37" s="9">
        <v>0.31826092630611186</v>
      </c>
      <c r="M37" s="9">
        <v>0.25517153378538687</v>
      </c>
      <c r="N37" s="9">
        <v>0.40552497394145987</v>
      </c>
      <c r="O37" s="9">
        <v>0.10579972982856801</v>
      </c>
    </row>
    <row r="38" spans="1:15" x14ac:dyDescent="0.25">
      <c r="A38" t="s">
        <v>103</v>
      </c>
      <c r="B38" t="s">
        <v>119</v>
      </c>
      <c r="C38" s="9"/>
      <c r="D38" s="9"/>
      <c r="E38" s="9"/>
      <c r="F38" s="9"/>
      <c r="G38" s="9">
        <v>5.3237642291470516E-2</v>
      </c>
      <c r="H38" s="9"/>
      <c r="I38" s="9"/>
      <c r="J38" s="9"/>
      <c r="K38" s="9"/>
      <c r="L38" s="9"/>
      <c r="M38" s="9">
        <v>5.3940980494972715E-2</v>
      </c>
      <c r="N38" s="9"/>
      <c r="O38" s="9"/>
    </row>
    <row r="40" spans="1:15" x14ac:dyDescent="0.25">
      <c r="C40" s="12" t="s">
        <v>153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C41">
        <v>11</v>
      </c>
      <c r="D41">
        <v>24</v>
      </c>
      <c r="E41">
        <v>27</v>
      </c>
      <c r="F41">
        <v>28</v>
      </c>
      <c r="G41">
        <v>32</v>
      </c>
      <c r="H41">
        <v>44</v>
      </c>
      <c r="I41">
        <v>52</v>
      </c>
      <c r="J41">
        <v>53</v>
      </c>
      <c r="K41">
        <v>75</v>
      </c>
      <c r="L41">
        <v>76</v>
      </c>
      <c r="M41">
        <v>84</v>
      </c>
      <c r="N41">
        <v>93</v>
      </c>
      <c r="O41">
        <v>94</v>
      </c>
    </row>
    <row r="42" spans="1:15" x14ac:dyDescent="0.25">
      <c r="B42" t="s">
        <v>123</v>
      </c>
      <c r="C42" s="9"/>
      <c r="D42" s="9"/>
      <c r="E42" s="9"/>
      <c r="F42" s="9"/>
      <c r="G42" s="9"/>
      <c r="H42" s="9"/>
      <c r="I42" s="9"/>
      <c r="J42" s="9">
        <v>7.2569027411343148E-2</v>
      </c>
      <c r="K42" s="9"/>
      <c r="L42" s="9"/>
      <c r="M42" s="9"/>
      <c r="N42" s="9"/>
      <c r="O42" s="9">
        <v>0.27917963414907193</v>
      </c>
    </row>
    <row r="43" spans="1:15" x14ac:dyDescent="0.25">
      <c r="B43" t="s">
        <v>119</v>
      </c>
      <c r="C43" s="9"/>
      <c r="D43" s="9"/>
      <c r="E43" s="9"/>
      <c r="F43" s="9"/>
      <c r="G43" s="9">
        <v>5.3237642291470516E-2</v>
      </c>
      <c r="H43" s="9"/>
      <c r="I43" s="9"/>
      <c r="J43" s="9"/>
      <c r="K43" s="9"/>
      <c r="L43" s="9"/>
      <c r="M43" s="9">
        <v>5.3940980494972715E-2</v>
      </c>
      <c r="N43" s="9"/>
      <c r="O43" s="9"/>
    </row>
    <row r="44" spans="1:15" x14ac:dyDescent="0.25">
      <c r="B44" t="s">
        <v>148</v>
      </c>
      <c r="C44" s="9">
        <v>0.39844632262209689</v>
      </c>
      <c r="D44" s="9">
        <v>0.30905963902846306</v>
      </c>
      <c r="E44" s="9">
        <v>0.22988925904079888</v>
      </c>
      <c r="F44" s="9">
        <v>0.36695557802223155</v>
      </c>
      <c r="G44" s="9">
        <v>0.1811526559137189</v>
      </c>
      <c r="H44" s="9">
        <v>0.22810035535819062</v>
      </c>
      <c r="I44" s="9">
        <v>0.33572614035944903</v>
      </c>
      <c r="J44" s="9">
        <v>0.41617898053358798</v>
      </c>
      <c r="K44" s="9">
        <v>0.35985258809499981</v>
      </c>
      <c r="L44" s="9">
        <v>0.40502275055805098</v>
      </c>
      <c r="M44" s="9">
        <v>0.30829626587288139</v>
      </c>
      <c r="N44" s="9">
        <v>0.23130010986843957</v>
      </c>
      <c r="O44" s="9">
        <v>0.28111262864862041</v>
      </c>
    </row>
    <row r="45" spans="1:15" x14ac:dyDescent="0.25">
      <c r="B45" t="s">
        <v>125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>
        <v>0.13166752494607767</v>
      </c>
    </row>
    <row r="46" spans="1:15" x14ac:dyDescent="0.25">
      <c r="B46" t="s">
        <v>120</v>
      </c>
      <c r="C46" s="9">
        <v>0.37085009226862203</v>
      </c>
      <c r="D46" s="9">
        <v>0.26254452257496597</v>
      </c>
      <c r="E46" s="9">
        <v>0.29167220509923486</v>
      </c>
      <c r="F46" s="9">
        <v>0.2790579608200201</v>
      </c>
      <c r="G46" s="9">
        <v>0.24965329656622773</v>
      </c>
      <c r="H46" s="9">
        <v>0.25832633436522406</v>
      </c>
      <c r="I46" s="9">
        <v>0.33488607044293595</v>
      </c>
      <c r="J46" s="9">
        <v>0.2345601176435361</v>
      </c>
      <c r="K46" s="9">
        <v>0.27190187750059092</v>
      </c>
      <c r="L46" s="9">
        <v>0.18844542398236053</v>
      </c>
      <c r="M46" s="9">
        <v>0.31727260583416239</v>
      </c>
      <c r="N46" s="9">
        <v>0.26474575316223908</v>
      </c>
      <c r="O46" s="9">
        <v>0.12701042622901881</v>
      </c>
    </row>
    <row r="47" spans="1:15" x14ac:dyDescent="0.25">
      <c r="B47" t="s">
        <v>121</v>
      </c>
      <c r="C47" s="9">
        <v>0.18409294664339787</v>
      </c>
      <c r="D47" s="9">
        <v>0.30484780052956134</v>
      </c>
      <c r="E47" s="9">
        <v>0.31480069950403339</v>
      </c>
      <c r="F47" s="9">
        <v>0.27710149587866595</v>
      </c>
      <c r="G47" s="9">
        <v>0.40639856722738293</v>
      </c>
      <c r="H47" s="9">
        <v>0.36072147219661088</v>
      </c>
      <c r="I47" s="9">
        <v>0.21347547799663028</v>
      </c>
      <c r="J47" s="9">
        <v>0.18171701007089885</v>
      </c>
      <c r="K47" s="9">
        <v>0.23232311513993159</v>
      </c>
      <c r="L47" s="9">
        <v>0.31826092630611186</v>
      </c>
      <c r="M47" s="9">
        <v>0.25517153378538687</v>
      </c>
      <c r="N47" s="9">
        <v>0.40552497394145987</v>
      </c>
      <c r="O47" s="9">
        <v>0.10579972982856801</v>
      </c>
    </row>
    <row r="49" spans="2:15" x14ac:dyDescent="0.25">
      <c r="C49" s="12" t="s">
        <v>155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2:15" x14ac:dyDescent="0.25">
      <c r="C50">
        <v>11</v>
      </c>
      <c r="D50">
        <v>24</v>
      </c>
      <c r="E50">
        <v>27</v>
      </c>
      <c r="F50">
        <v>28</v>
      </c>
      <c r="G50">
        <v>32</v>
      </c>
      <c r="H50">
        <v>44</v>
      </c>
      <c r="I50">
        <v>52</v>
      </c>
      <c r="J50">
        <v>53</v>
      </c>
      <c r="K50">
        <v>75</v>
      </c>
      <c r="L50">
        <v>76</v>
      </c>
      <c r="M50">
        <v>84</v>
      </c>
      <c r="N50">
        <v>93</v>
      </c>
      <c r="O50">
        <v>94</v>
      </c>
    </row>
    <row r="51" spans="2:15" x14ac:dyDescent="0.25">
      <c r="B51" t="s">
        <v>123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2:15" x14ac:dyDescent="0.25">
      <c r="B52" t="s">
        <v>119</v>
      </c>
      <c r="C52" s="11"/>
      <c r="D52" s="11"/>
      <c r="E52" s="9"/>
      <c r="F52" s="9"/>
      <c r="G52" s="9">
        <v>-3.9899999999999998E-2</v>
      </c>
      <c r="H52" s="9"/>
      <c r="I52" s="9"/>
      <c r="J52" s="9"/>
      <c r="K52" s="9"/>
      <c r="L52" s="9"/>
      <c r="M52" s="9">
        <v>-4.0500000000000001E-2</v>
      </c>
      <c r="N52" s="9"/>
      <c r="O52" s="9"/>
    </row>
    <row r="53" spans="2:15" x14ac:dyDescent="0.25">
      <c r="B53" t="s">
        <v>148</v>
      </c>
      <c r="C53" s="10">
        <v>0.25</v>
      </c>
      <c r="D53" s="10">
        <v>0.25</v>
      </c>
      <c r="E53" s="9"/>
      <c r="F53" s="10">
        <v>0.25</v>
      </c>
      <c r="G53" s="9">
        <f>G43</f>
        <v>5.3237642291470516E-2</v>
      </c>
      <c r="H53" s="9"/>
      <c r="I53" s="10">
        <v>0.25</v>
      </c>
      <c r="J53" s="10">
        <f xml:space="preserve"> 25%</f>
        <v>0.25</v>
      </c>
      <c r="K53" s="10">
        <v>0.25</v>
      </c>
      <c r="L53" s="10">
        <v>0.25</v>
      </c>
      <c r="M53" s="9">
        <f>M43</f>
        <v>5.3940980494972715E-2</v>
      </c>
      <c r="N53" s="9"/>
      <c r="O53" s="10">
        <v>0.25</v>
      </c>
    </row>
    <row r="54" spans="2:15" x14ac:dyDescent="0.25">
      <c r="B54" t="s">
        <v>125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>
        <v>-9.8799999999999999E-2</v>
      </c>
    </row>
    <row r="55" spans="2:15" x14ac:dyDescent="0.25">
      <c r="B55" t="s">
        <v>120</v>
      </c>
      <c r="C55" s="11"/>
      <c r="D55" s="11"/>
      <c r="E55" s="11"/>
      <c r="F55" s="11"/>
      <c r="G55" s="11"/>
      <c r="H55" s="11"/>
      <c r="I55" s="11"/>
      <c r="J55" s="9"/>
      <c r="K55" s="9"/>
      <c r="L55" s="9"/>
      <c r="M55" s="10">
        <v>0.25</v>
      </c>
      <c r="N55" s="11"/>
      <c r="O55" s="9">
        <f>O47</f>
        <v>0.10579972982856801</v>
      </c>
    </row>
    <row r="56" spans="2:15" x14ac:dyDescent="0.25">
      <c r="B56" t="s">
        <v>121</v>
      </c>
      <c r="C56" s="9"/>
      <c r="D56" s="9"/>
      <c r="E56" s="10">
        <v>0.25</v>
      </c>
      <c r="F56" s="9"/>
      <c r="G56" s="10">
        <v>0.25</v>
      </c>
      <c r="H56" s="10">
        <v>0.25</v>
      </c>
      <c r="I56" s="9"/>
      <c r="J56" s="9"/>
      <c r="K56" s="9"/>
      <c r="L56" s="9"/>
      <c r="M56" s="9"/>
      <c r="N56" s="10">
        <v>0.25</v>
      </c>
      <c r="O56" s="9"/>
    </row>
    <row r="58" spans="2:15" x14ac:dyDescent="0.25">
      <c r="C58" s="12" t="s">
        <v>154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2:15" x14ac:dyDescent="0.25">
      <c r="C59">
        <v>11</v>
      </c>
      <c r="D59">
        <v>24</v>
      </c>
      <c r="E59">
        <v>27</v>
      </c>
      <c r="F59">
        <v>28</v>
      </c>
      <c r="G59">
        <v>32</v>
      </c>
      <c r="H59">
        <v>44</v>
      </c>
      <c r="I59">
        <v>52</v>
      </c>
      <c r="J59">
        <v>53</v>
      </c>
      <c r="K59">
        <v>75</v>
      </c>
      <c r="L59">
        <v>76</v>
      </c>
      <c r="M59">
        <v>84</v>
      </c>
      <c r="N59">
        <v>93</v>
      </c>
      <c r="O59">
        <v>94</v>
      </c>
    </row>
    <row r="60" spans="2:15" x14ac:dyDescent="0.25">
      <c r="B60" t="s">
        <v>123</v>
      </c>
      <c r="C60" s="9">
        <f>C51+0.75*C42</f>
        <v>0</v>
      </c>
      <c r="D60" s="9">
        <f t="shared" ref="D60:O60" si="0">D51+0.75*D42</f>
        <v>0</v>
      </c>
      <c r="E60" s="9">
        <f t="shared" si="0"/>
        <v>0</v>
      </c>
      <c r="F60" s="9">
        <f t="shared" si="0"/>
        <v>0</v>
      </c>
      <c r="G60" s="9">
        <f t="shared" si="0"/>
        <v>0</v>
      </c>
      <c r="H60" s="9">
        <f t="shared" si="0"/>
        <v>0</v>
      </c>
      <c r="I60" s="9">
        <f t="shared" si="0"/>
        <v>0</v>
      </c>
      <c r="J60" s="9">
        <f t="shared" si="0"/>
        <v>5.4426770558507365E-2</v>
      </c>
      <c r="K60" s="9">
        <f t="shared" si="0"/>
        <v>0</v>
      </c>
      <c r="L60" s="9">
        <f t="shared" si="0"/>
        <v>0</v>
      </c>
      <c r="M60" s="9">
        <f t="shared" si="0"/>
        <v>0</v>
      </c>
      <c r="N60" s="9">
        <f t="shared" si="0"/>
        <v>0</v>
      </c>
      <c r="O60" s="9">
        <f t="shared" si="0"/>
        <v>0.20938472561180393</v>
      </c>
    </row>
    <row r="61" spans="2:15" x14ac:dyDescent="0.25">
      <c r="B61" t="s">
        <v>119</v>
      </c>
      <c r="C61" s="9">
        <f t="shared" ref="C61:O65" si="1">C52+0.75*C43</f>
        <v>0</v>
      </c>
      <c r="D61" s="9">
        <f t="shared" si="1"/>
        <v>0</v>
      </c>
      <c r="E61" s="9">
        <f t="shared" si="1"/>
        <v>0</v>
      </c>
      <c r="F61" s="9">
        <f t="shared" si="1"/>
        <v>0</v>
      </c>
      <c r="G61" s="9">
        <f t="shared" si="1"/>
        <v>2.8231718602889089E-5</v>
      </c>
      <c r="H61" s="9">
        <f t="shared" si="1"/>
        <v>0</v>
      </c>
      <c r="I61" s="9">
        <f t="shared" si="1"/>
        <v>0</v>
      </c>
      <c r="J61" s="9">
        <f t="shared" si="1"/>
        <v>0</v>
      </c>
      <c r="K61" s="9">
        <f t="shared" si="1"/>
        <v>0</v>
      </c>
      <c r="L61" s="9">
        <f t="shared" si="1"/>
        <v>0</v>
      </c>
      <c r="M61" s="9">
        <f t="shared" si="1"/>
        <v>-4.42646287704615E-5</v>
      </c>
      <c r="N61" s="9">
        <f t="shared" si="1"/>
        <v>0</v>
      </c>
      <c r="O61" s="9">
        <f t="shared" si="1"/>
        <v>0</v>
      </c>
    </row>
    <row r="62" spans="2:15" x14ac:dyDescent="0.25">
      <c r="B62" t="s">
        <v>148</v>
      </c>
      <c r="C62" s="9">
        <f t="shared" si="1"/>
        <v>0.54883474196657267</v>
      </c>
      <c r="D62" s="9">
        <f t="shared" si="1"/>
        <v>0.48179472927134731</v>
      </c>
      <c r="E62" s="9">
        <f t="shared" si="1"/>
        <v>0.17241694428059917</v>
      </c>
      <c r="F62" s="9">
        <f t="shared" si="1"/>
        <v>0.52521668351667361</v>
      </c>
      <c r="G62" s="9">
        <f t="shared" si="1"/>
        <v>0.1891021342267597</v>
      </c>
      <c r="H62" s="9">
        <f t="shared" si="1"/>
        <v>0.17107526651864297</v>
      </c>
      <c r="I62" s="9">
        <f t="shared" si="1"/>
        <v>0.50179460526958675</v>
      </c>
      <c r="J62" s="9">
        <f t="shared" si="1"/>
        <v>0.56213423540019103</v>
      </c>
      <c r="K62" s="9">
        <f t="shared" si="1"/>
        <v>0.51988944107124979</v>
      </c>
      <c r="L62" s="9">
        <f t="shared" si="1"/>
        <v>0.55376706291853828</v>
      </c>
      <c r="M62" s="9">
        <f t="shared" si="1"/>
        <v>0.28516317989963375</v>
      </c>
      <c r="N62" s="9">
        <f t="shared" si="1"/>
        <v>0.17347508240132969</v>
      </c>
      <c r="O62" s="9">
        <f t="shared" si="1"/>
        <v>0.46083447148646528</v>
      </c>
    </row>
    <row r="63" spans="2:15" x14ac:dyDescent="0.25">
      <c r="B63" t="s">
        <v>125</v>
      </c>
      <c r="C63" s="9">
        <f t="shared" si="1"/>
        <v>0</v>
      </c>
      <c r="D63" s="9">
        <f t="shared" si="1"/>
        <v>0</v>
      </c>
      <c r="E63" s="9">
        <f t="shared" si="1"/>
        <v>0</v>
      </c>
      <c r="F63" s="9">
        <f t="shared" si="1"/>
        <v>0</v>
      </c>
      <c r="G63" s="9">
        <f t="shared" si="1"/>
        <v>0</v>
      </c>
      <c r="H63" s="9">
        <f t="shared" si="1"/>
        <v>0</v>
      </c>
      <c r="I63" s="9">
        <f t="shared" si="1"/>
        <v>0</v>
      </c>
      <c r="J63" s="9">
        <f t="shared" si="1"/>
        <v>0</v>
      </c>
      <c r="K63" s="9">
        <f t="shared" si="1"/>
        <v>0</v>
      </c>
      <c r="L63" s="9">
        <f t="shared" si="1"/>
        <v>0</v>
      </c>
      <c r="M63" s="9">
        <f t="shared" si="1"/>
        <v>0</v>
      </c>
      <c r="N63" s="9">
        <f t="shared" si="1"/>
        <v>0</v>
      </c>
      <c r="O63" s="9">
        <f t="shared" si="1"/>
        <v>-4.935629044175438E-5</v>
      </c>
    </row>
    <row r="64" spans="2:15" x14ac:dyDescent="0.25">
      <c r="B64" t="s">
        <v>120</v>
      </c>
      <c r="C64" s="9">
        <f t="shared" si="1"/>
        <v>0.27813756920146654</v>
      </c>
      <c r="D64" s="9">
        <f t="shared" si="1"/>
        <v>0.19690839193122447</v>
      </c>
      <c r="E64" s="9">
        <f t="shared" si="1"/>
        <v>0.21875415382442615</v>
      </c>
      <c r="F64" s="9">
        <f t="shared" si="1"/>
        <v>0.20929347061501508</v>
      </c>
      <c r="G64" s="9">
        <f t="shared" si="1"/>
        <v>0.1872399724246708</v>
      </c>
      <c r="H64" s="9">
        <f t="shared" si="1"/>
        <v>0.19374475077391806</v>
      </c>
      <c r="I64" s="9">
        <f t="shared" si="1"/>
        <v>0.25116455283220196</v>
      </c>
      <c r="J64" s="9">
        <f t="shared" si="1"/>
        <v>0.17592008823265207</v>
      </c>
      <c r="K64" s="9">
        <f t="shared" si="1"/>
        <v>0.20392640812544319</v>
      </c>
      <c r="L64" s="9">
        <f t="shared" si="1"/>
        <v>0.1413340679867704</v>
      </c>
      <c r="M64" s="9">
        <f t="shared" si="1"/>
        <v>0.48795445437562179</v>
      </c>
      <c r="N64" s="9">
        <f t="shared" si="1"/>
        <v>0.19855931487167933</v>
      </c>
      <c r="O64" s="9">
        <f t="shared" si="1"/>
        <v>0.20105754950033211</v>
      </c>
    </row>
    <row r="65" spans="2:15" x14ac:dyDescent="0.25">
      <c r="B65" t="s">
        <v>121</v>
      </c>
      <c r="C65" s="9">
        <f t="shared" si="1"/>
        <v>0.13806970998254842</v>
      </c>
      <c r="D65" s="9">
        <f t="shared" si="1"/>
        <v>0.22863585039717099</v>
      </c>
      <c r="E65" s="9">
        <f t="shared" si="1"/>
        <v>0.48610052462802505</v>
      </c>
      <c r="F65" s="9">
        <f t="shared" si="1"/>
        <v>0.20782612190899946</v>
      </c>
      <c r="G65" s="9">
        <f t="shared" si="1"/>
        <v>0.55479892542053721</v>
      </c>
      <c r="H65" s="9">
        <f t="shared" si="1"/>
        <v>0.52054110414745813</v>
      </c>
      <c r="I65" s="9">
        <f t="shared" si="1"/>
        <v>0.16010660849747271</v>
      </c>
      <c r="J65" s="9">
        <f t="shared" si="1"/>
        <v>0.13628775755317413</v>
      </c>
      <c r="K65" s="9">
        <f t="shared" si="1"/>
        <v>0.17424233635494868</v>
      </c>
      <c r="L65" s="9">
        <f t="shared" si="1"/>
        <v>0.23869569472958391</v>
      </c>
      <c r="M65" s="9">
        <f t="shared" si="1"/>
        <v>0.19137865033904017</v>
      </c>
      <c r="N65" s="9">
        <f t="shared" si="1"/>
        <v>0.55414373045609489</v>
      </c>
      <c r="O65" s="9">
        <f t="shared" si="1"/>
        <v>7.9349797371426015E-2</v>
      </c>
    </row>
    <row r="67" spans="2:15" x14ac:dyDescent="0.25">
      <c r="C67" s="12" t="s">
        <v>156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2:15" x14ac:dyDescent="0.25">
      <c r="C68">
        <v>11</v>
      </c>
      <c r="D68">
        <v>24</v>
      </c>
      <c r="E68">
        <v>27</v>
      </c>
      <c r="F68">
        <v>28</v>
      </c>
      <c r="G68">
        <v>32</v>
      </c>
      <c r="H68">
        <v>44</v>
      </c>
      <c r="I68">
        <v>52</v>
      </c>
      <c r="J68">
        <v>53</v>
      </c>
      <c r="K68">
        <v>75</v>
      </c>
      <c r="L68">
        <v>76</v>
      </c>
      <c r="M68">
        <v>84</v>
      </c>
      <c r="N68">
        <v>93</v>
      </c>
      <c r="O68">
        <v>94</v>
      </c>
    </row>
    <row r="69" spans="2:15" x14ac:dyDescent="0.25">
      <c r="B69" t="s">
        <v>123</v>
      </c>
      <c r="C69" s="2">
        <f>ROUNDUP(C60*C$73,0)</f>
        <v>0</v>
      </c>
      <c r="D69" s="2">
        <f t="shared" ref="D69:O69" si="2">ROUNDUP(D60*D$73,0)</f>
        <v>0</v>
      </c>
      <c r="E69" s="2">
        <f t="shared" si="2"/>
        <v>0</v>
      </c>
      <c r="F69" s="2">
        <f t="shared" si="2"/>
        <v>0</v>
      </c>
      <c r="G69" s="2">
        <f t="shared" si="2"/>
        <v>0</v>
      </c>
      <c r="H69" s="2">
        <f t="shared" si="2"/>
        <v>0</v>
      </c>
      <c r="I69" s="2">
        <f t="shared" si="2"/>
        <v>0</v>
      </c>
      <c r="J69" s="2">
        <f t="shared" si="2"/>
        <v>5</v>
      </c>
      <c r="K69" s="2">
        <f t="shared" si="2"/>
        <v>0</v>
      </c>
      <c r="L69" s="2">
        <f t="shared" si="2"/>
        <v>0</v>
      </c>
      <c r="M69" s="2">
        <f t="shared" si="2"/>
        <v>0</v>
      </c>
      <c r="N69" s="2">
        <f t="shared" si="2"/>
        <v>0</v>
      </c>
      <c r="O69" s="2">
        <f t="shared" si="2"/>
        <v>11</v>
      </c>
    </row>
    <row r="70" spans="2:15" x14ac:dyDescent="0.25">
      <c r="B70" t="s">
        <v>148</v>
      </c>
      <c r="C70" s="2">
        <f>ROUNDUP(C62*C$73,0)</f>
        <v>115</v>
      </c>
      <c r="D70" s="2">
        <f t="shared" ref="D70:O70" si="3">ROUNDUP(D62*D$73,0)</f>
        <v>38</v>
      </c>
      <c r="E70" s="2">
        <f t="shared" si="3"/>
        <v>18</v>
      </c>
      <c r="F70" s="2">
        <f t="shared" si="3"/>
        <v>54</v>
      </c>
      <c r="G70" s="2">
        <f t="shared" si="3"/>
        <v>33</v>
      </c>
      <c r="H70" s="2">
        <f t="shared" si="3"/>
        <v>29</v>
      </c>
      <c r="I70" s="2">
        <f t="shared" si="3"/>
        <v>47</v>
      </c>
      <c r="J70" s="2">
        <f t="shared" si="3"/>
        <v>47</v>
      </c>
      <c r="K70" s="2">
        <f t="shared" si="3"/>
        <v>96</v>
      </c>
      <c r="L70" s="2">
        <f t="shared" si="3"/>
        <v>88</v>
      </c>
      <c r="M70" s="2">
        <f t="shared" si="3"/>
        <v>59</v>
      </c>
      <c r="N70" s="2">
        <f t="shared" si="3"/>
        <v>22</v>
      </c>
      <c r="O70" s="2">
        <f t="shared" si="3"/>
        <v>24</v>
      </c>
    </row>
    <row r="71" spans="2:15" x14ac:dyDescent="0.25">
      <c r="B71" t="s">
        <v>120</v>
      </c>
      <c r="C71" s="2">
        <f>ROUNDUP(C64*C$73,0)</f>
        <v>59</v>
      </c>
      <c r="D71" s="2">
        <f t="shared" ref="D71:O71" si="4">ROUNDUP(D64*D$73,0)</f>
        <v>16</v>
      </c>
      <c r="E71" s="2">
        <f t="shared" si="4"/>
        <v>22</v>
      </c>
      <c r="F71" s="2">
        <f t="shared" si="4"/>
        <v>22</v>
      </c>
      <c r="G71" s="2">
        <f t="shared" si="4"/>
        <v>32</v>
      </c>
      <c r="H71" s="2">
        <f t="shared" si="4"/>
        <v>33</v>
      </c>
      <c r="I71" s="2">
        <f t="shared" si="4"/>
        <v>24</v>
      </c>
      <c r="J71" s="2">
        <f t="shared" si="4"/>
        <v>15</v>
      </c>
      <c r="K71" s="2">
        <f t="shared" si="4"/>
        <v>38</v>
      </c>
      <c r="L71" s="2">
        <f t="shared" si="4"/>
        <v>23</v>
      </c>
      <c r="M71" s="2">
        <f t="shared" si="4"/>
        <v>100</v>
      </c>
      <c r="N71" s="2">
        <f t="shared" si="4"/>
        <v>25</v>
      </c>
      <c r="O71" s="2">
        <f t="shared" si="4"/>
        <v>11</v>
      </c>
    </row>
    <row r="72" spans="2:15" x14ac:dyDescent="0.25">
      <c r="B72" t="s">
        <v>121</v>
      </c>
      <c r="C72" s="2">
        <f>ROUNDUP(C65*C$73,0)</f>
        <v>29</v>
      </c>
      <c r="D72" s="2">
        <f t="shared" ref="D72:O72" si="5">ROUNDUP(D65*D$73,0)</f>
        <v>18</v>
      </c>
      <c r="E72" s="2">
        <f t="shared" si="5"/>
        <v>49</v>
      </c>
      <c r="F72" s="2">
        <f t="shared" si="5"/>
        <v>22</v>
      </c>
      <c r="G72" s="2">
        <f t="shared" si="5"/>
        <v>95</v>
      </c>
      <c r="H72" s="2">
        <f t="shared" si="5"/>
        <v>88</v>
      </c>
      <c r="I72" s="2">
        <f t="shared" si="5"/>
        <v>15</v>
      </c>
      <c r="J72" s="2">
        <f t="shared" si="5"/>
        <v>12</v>
      </c>
      <c r="K72" s="2">
        <f t="shared" si="5"/>
        <v>32</v>
      </c>
      <c r="L72" s="2">
        <f t="shared" si="5"/>
        <v>38</v>
      </c>
      <c r="M72" s="2">
        <f t="shared" si="5"/>
        <v>40</v>
      </c>
      <c r="N72" s="2">
        <f t="shared" si="5"/>
        <v>69</v>
      </c>
      <c r="O72" s="2">
        <f t="shared" si="5"/>
        <v>5</v>
      </c>
    </row>
    <row r="73" spans="2:15" x14ac:dyDescent="0.25">
      <c r="B73" t="s">
        <v>158</v>
      </c>
      <c r="C73" s="2">
        <v>209</v>
      </c>
      <c r="D73" s="2">
        <v>77</v>
      </c>
      <c r="E73" s="2">
        <v>100</v>
      </c>
      <c r="F73" s="2">
        <v>102</v>
      </c>
      <c r="G73" s="2">
        <v>170</v>
      </c>
      <c r="H73" s="2">
        <v>169</v>
      </c>
      <c r="I73" s="2">
        <v>93</v>
      </c>
      <c r="J73" s="2">
        <v>83</v>
      </c>
      <c r="K73" s="2">
        <v>183</v>
      </c>
      <c r="L73" s="2">
        <v>158</v>
      </c>
      <c r="M73" s="2">
        <v>204</v>
      </c>
      <c r="N73" s="2">
        <v>123</v>
      </c>
      <c r="O73" s="2">
        <v>51</v>
      </c>
    </row>
    <row r="74" spans="2:15" x14ac:dyDescent="0.25">
      <c r="B74" t="s">
        <v>159</v>
      </c>
      <c r="C74" s="2">
        <f>C73-SUM(C69:C72)</f>
        <v>6</v>
      </c>
      <c r="D74" s="2">
        <f t="shared" ref="D74:O74" si="6">D73-SUM(D69:D72)</f>
        <v>5</v>
      </c>
      <c r="E74" s="2">
        <f t="shared" si="6"/>
        <v>11</v>
      </c>
      <c r="F74" s="2">
        <f t="shared" si="6"/>
        <v>4</v>
      </c>
      <c r="G74" s="2">
        <f t="shared" si="6"/>
        <v>10</v>
      </c>
      <c r="H74" s="2">
        <f t="shared" si="6"/>
        <v>19</v>
      </c>
      <c r="I74" s="2">
        <f t="shared" si="6"/>
        <v>7</v>
      </c>
      <c r="J74" s="2">
        <f t="shared" si="6"/>
        <v>4</v>
      </c>
      <c r="K74" s="2">
        <f t="shared" si="6"/>
        <v>17</v>
      </c>
      <c r="L74" s="2">
        <f t="shared" si="6"/>
        <v>9</v>
      </c>
      <c r="M74" s="2">
        <f t="shared" si="6"/>
        <v>5</v>
      </c>
      <c r="N74" s="2">
        <f t="shared" si="6"/>
        <v>7</v>
      </c>
      <c r="O74" s="2">
        <f t="shared" si="6"/>
        <v>0</v>
      </c>
    </row>
    <row r="75" spans="2:15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2:15" x14ac:dyDescent="0.25">
      <c r="C76" s="13" t="s">
        <v>160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2:15" x14ac:dyDescent="0.25">
      <c r="C77">
        <v>11</v>
      </c>
      <c r="D77">
        <v>24</v>
      </c>
      <c r="E77">
        <v>27</v>
      </c>
      <c r="F77">
        <v>28</v>
      </c>
      <c r="G77">
        <v>32</v>
      </c>
      <c r="H77">
        <v>44</v>
      </c>
      <c r="I77">
        <v>52</v>
      </c>
      <c r="J77">
        <v>53</v>
      </c>
      <c r="K77">
        <v>75</v>
      </c>
      <c r="L77">
        <v>76</v>
      </c>
      <c r="M77">
        <v>84</v>
      </c>
      <c r="N77">
        <v>93</v>
      </c>
      <c r="O77">
        <v>94</v>
      </c>
    </row>
    <row r="78" spans="2:15" x14ac:dyDescent="0.25">
      <c r="B78" t="s">
        <v>123</v>
      </c>
      <c r="C78">
        <f>ROUNDUP(C60*C$74,0)</f>
        <v>0</v>
      </c>
      <c r="D78">
        <f t="shared" ref="D78:O78" si="7">ROUNDUP(D60*D$74,0)</f>
        <v>0</v>
      </c>
      <c r="E78">
        <f t="shared" si="7"/>
        <v>0</v>
      </c>
      <c r="F78">
        <f t="shared" si="7"/>
        <v>0</v>
      </c>
      <c r="G78">
        <f t="shared" si="7"/>
        <v>0</v>
      </c>
      <c r="H78">
        <f t="shared" si="7"/>
        <v>0</v>
      </c>
      <c r="I78">
        <f t="shared" si="7"/>
        <v>0</v>
      </c>
      <c r="J78">
        <f t="shared" si="7"/>
        <v>1</v>
      </c>
      <c r="K78">
        <f t="shared" si="7"/>
        <v>0</v>
      </c>
      <c r="L78">
        <f t="shared" si="7"/>
        <v>0</v>
      </c>
      <c r="M78">
        <f t="shared" si="7"/>
        <v>0</v>
      </c>
      <c r="N78">
        <f t="shared" si="7"/>
        <v>0</v>
      </c>
      <c r="O78">
        <f t="shared" si="7"/>
        <v>0</v>
      </c>
    </row>
    <row r="79" spans="2:15" x14ac:dyDescent="0.25">
      <c r="B79" t="s">
        <v>148</v>
      </c>
      <c r="C79">
        <f t="shared" ref="C79:O79" si="8">ROUNDUP(C62*C$74,0)</f>
        <v>4</v>
      </c>
      <c r="D79">
        <f t="shared" si="8"/>
        <v>3</v>
      </c>
      <c r="E79">
        <f t="shared" si="8"/>
        <v>2</v>
      </c>
      <c r="F79">
        <f t="shared" si="8"/>
        <v>3</v>
      </c>
      <c r="G79">
        <f t="shared" si="8"/>
        <v>2</v>
      </c>
      <c r="H79">
        <f t="shared" si="8"/>
        <v>4</v>
      </c>
      <c r="I79">
        <f t="shared" si="8"/>
        <v>4</v>
      </c>
      <c r="J79">
        <f t="shared" si="8"/>
        <v>3</v>
      </c>
      <c r="K79">
        <f t="shared" si="8"/>
        <v>9</v>
      </c>
      <c r="L79">
        <f t="shared" si="8"/>
        <v>5</v>
      </c>
      <c r="M79">
        <f t="shared" si="8"/>
        <v>2</v>
      </c>
      <c r="N79">
        <f t="shared" si="8"/>
        <v>2</v>
      </c>
      <c r="O79">
        <f t="shared" si="8"/>
        <v>0</v>
      </c>
    </row>
    <row r="80" spans="2:15" x14ac:dyDescent="0.25">
      <c r="B80" t="s">
        <v>120</v>
      </c>
      <c r="C80">
        <f t="shared" ref="C80:O80" si="9">ROUNDUP(C64*C$74,0)</f>
        <v>2</v>
      </c>
      <c r="D80">
        <f t="shared" si="9"/>
        <v>1</v>
      </c>
      <c r="E80">
        <f t="shared" si="9"/>
        <v>3</v>
      </c>
      <c r="F80">
        <f t="shared" si="9"/>
        <v>1</v>
      </c>
      <c r="G80">
        <f t="shared" si="9"/>
        <v>2</v>
      </c>
      <c r="H80">
        <f t="shared" si="9"/>
        <v>4</v>
      </c>
      <c r="I80">
        <f t="shared" si="9"/>
        <v>2</v>
      </c>
      <c r="J80">
        <f t="shared" si="9"/>
        <v>1</v>
      </c>
      <c r="K80">
        <f t="shared" si="9"/>
        <v>4</v>
      </c>
      <c r="L80">
        <f t="shared" si="9"/>
        <v>2</v>
      </c>
      <c r="M80">
        <f t="shared" si="9"/>
        <v>3</v>
      </c>
      <c r="N80">
        <f t="shared" si="9"/>
        <v>2</v>
      </c>
      <c r="O80">
        <f t="shared" si="9"/>
        <v>0</v>
      </c>
    </row>
    <row r="81" spans="2:15" x14ac:dyDescent="0.25">
      <c r="B81" t="s">
        <v>121</v>
      </c>
      <c r="C81">
        <f t="shared" ref="C81:O81" si="10">ROUNDUP(C65*C$74,0)</f>
        <v>1</v>
      </c>
      <c r="D81">
        <f t="shared" si="10"/>
        <v>2</v>
      </c>
      <c r="E81">
        <f t="shared" si="10"/>
        <v>6</v>
      </c>
      <c r="F81">
        <f t="shared" si="10"/>
        <v>1</v>
      </c>
      <c r="G81">
        <f t="shared" si="10"/>
        <v>6</v>
      </c>
      <c r="H81">
        <f t="shared" si="10"/>
        <v>10</v>
      </c>
      <c r="I81">
        <f t="shared" si="10"/>
        <v>2</v>
      </c>
      <c r="J81">
        <f t="shared" si="10"/>
        <v>1</v>
      </c>
      <c r="K81">
        <f t="shared" si="10"/>
        <v>3</v>
      </c>
      <c r="L81">
        <f t="shared" si="10"/>
        <v>3</v>
      </c>
      <c r="M81">
        <f t="shared" si="10"/>
        <v>1</v>
      </c>
      <c r="N81">
        <f t="shared" si="10"/>
        <v>4</v>
      </c>
      <c r="O81">
        <f t="shared" si="10"/>
        <v>0</v>
      </c>
    </row>
    <row r="82" spans="2:15" x14ac:dyDescent="0.25">
      <c r="B82" t="s">
        <v>157</v>
      </c>
      <c r="C82" s="2">
        <f>C$74-SUM(C78:C81)</f>
        <v>-1</v>
      </c>
      <c r="D82" s="2">
        <f t="shared" ref="D82:O82" si="11">D$74-SUM(D78:D81)</f>
        <v>-1</v>
      </c>
      <c r="E82" s="2">
        <f t="shared" si="11"/>
        <v>0</v>
      </c>
      <c r="F82" s="2">
        <f t="shared" si="11"/>
        <v>-1</v>
      </c>
      <c r="G82" s="2">
        <f t="shared" si="11"/>
        <v>0</v>
      </c>
      <c r="H82" s="2">
        <f t="shared" si="11"/>
        <v>1</v>
      </c>
      <c r="I82" s="2">
        <f t="shared" si="11"/>
        <v>-1</v>
      </c>
      <c r="J82" s="2">
        <f t="shared" si="11"/>
        <v>-2</v>
      </c>
      <c r="K82" s="2">
        <f t="shared" si="11"/>
        <v>1</v>
      </c>
      <c r="L82" s="2">
        <f t="shared" si="11"/>
        <v>-1</v>
      </c>
      <c r="M82" s="2">
        <f t="shared" si="11"/>
        <v>-1</v>
      </c>
      <c r="N82" s="2">
        <f t="shared" si="11"/>
        <v>-1</v>
      </c>
      <c r="O82" s="2">
        <f t="shared" si="11"/>
        <v>0</v>
      </c>
    </row>
    <row r="83" spans="2:15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5" x14ac:dyDescent="0.25">
      <c r="C84" s="13" t="s">
        <v>162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</row>
    <row r="85" spans="2:15" x14ac:dyDescent="0.25">
      <c r="B85" t="s">
        <v>123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2:15" x14ac:dyDescent="0.25">
      <c r="B86" t="s">
        <v>148</v>
      </c>
      <c r="C86" s="2">
        <v>-1</v>
      </c>
      <c r="D86" s="2">
        <v>-1</v>
      </c>
      <c r="E86" s="2"/>
      <c r="F86" s="2">
        <v>-1</v>
      </c>
      <c r="G86" s="2"/>
      <c r="H86" s="2"/>
      <c r="I86" s="2">
        <v>-1</v>
      </c>
      <c r="J86" s="2">
        <v>-2</v>
      </c>
      <c r="K86" s="2"/>
      <c r="L86" s="2">
        <v>-1</v>
      </c>
      <c r="M86" s="2"/>
      <c r="N86" s="2"/>
      <c r="O86" s="2"/>
    </row>
    <row r="87" spans="2:15" x14ac:dyDescent="0.25">
      <c r="B87" t="s">
        <v>120</v>
      </c>
      <c r="C87" s="2"/>
      <c r="D87" s="2"/>
      <c r="E87" s="2"/>
      <c r="F87" s="2"/>
      <c r="G87" s="2"/>
      <c r="H87" s="2">
        <v>1</v>
      </c>
      <c r="I87" s="2"/>
      <c r="J87" s="2"/>
      <c r="K87" s="2">
        <v>1</v>
      </c>
      <c r="L87" s="2"/>
      <c r="M87" s="2">
        <v>-1</v>
      </c>
      <c r="N87" s="2"/>
      <c r="O87" s="2"/>
    </row>
    <row r="88" spans="2:15" x14ac:dyDescent="0.25">
      <c r="B88" t="s">
        <v>121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>
        <v>-1</v>
      </c>
      <c r="O88" s="2"/>
    </row>
    <row r="90" spans="2:15" x14ac:dyDescent="0.25">
      <c r="C90" s="13" t="s">
        <v>161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</row>
    <row r="91" spans="2:15" x14ac:dyDescent="0.25">
      <c r="C91">
        <v>11</v>
      </c>
      <c r="D91">
        <v>24</v>
      </c>
      <c r="E91">
        <v>27</v>
      </c>
      <c r="F91">
        <v>28</v>
      </c>
      <c r="G91">
        <v>32</v>
      </c>
      <c r="H91">
        <v>44</v>
      </c>
      <c r="I91">
        <v>52</v>
      </c>
      <c r="J91">
        <v>53</v>
      </c>
      <c r="K91">
        <v>75</v>
      </c>
      <c r="L91">
        <v>76</v>
      </c>
      <c r="M91">
        <v>84</v>
      </c>
      <c r="N91">
        <v>93</v>
      </c>
      <c r="O91">
        <v>94</v>
      </c>
    </row>
    <row r="92" spans="2:15" x14ac:dyDescent="0.25">
      <c r="B92" t="s">
        <v>123</v>
      </c>
      <c r="C92" s="2">
        <f>C69+C78+C85</f>
        <v>0</v>
      </c>
      <c r="D92" s="2">
        <f t="shared" ref="D92:O92" si="12">D69+D78+D85</f>
        <v>0</v>
      </c>
      <c r="E92" s="2">
        <f t="shared" si="12"/>
        <v>0</v>
      </c>
      <c r="F92" s="2">
        <f t="shared" si="12"/>
        <v>0</v>
      </c>
      <c r="G92" s="2">
        <f t="shared" si="12"/>
        <v>0</v>
      </c>
      <c r="H92" s="2">
        <f t="shared" si="12"/>
        <v>0</v>
      </c>
      <c r="I92" s="2">
        <f t="shared" si="12"/>
        <v>0</v>
      </c>
      <c r="J92" s="2">
        <f t="shared" si="12"/>
        <v>6</v>
      </c>
      <c r="K92" s="2">
        <f t="shared" si="12"/>
        <v>0</v>
      </c>
      <c r="L92" s="2">
        <f t="shared" si="12"/>
        <v>0</v>
      </c>
      <c r="M92" s="2">
        <f t="shared" si="12"/>
        <v>0</v>
      </c>
      <c r="N92" s="2">
        <f t="shared" si="12"/>
        <v>0</v>
      </c>
      <c r="O92" s="2">
        <f t="shared" si="12"/>
        <v>11</v>
      </c>
    </row>
    <row r="93" spans="2:15" x14ac:dyDescent="0.25">
      <c r="B93" t="s">
        <v>148</v>
      </c>
      <c r="C93" s="2">
        <f>C70+C79+C86</f>
        <v>118</v>
      </c>
      <c r="D93" s="2">
        <f t="shared" ref="D93:O93" si="13">D70+D79+D86</f>
        <v>40</v>
      </c>
      <c r="E93" s="2">
        <f t="shared" si="13"/>
        <v>20</v>
      </c>
      <c r="F93" s="2">
        <f t="shared" si="13"/>
        <v>56</v>
      </c>
      <c r="G93" s="2">
        <f t="shared" si="13"/>
        <v>35</v>
      </c>
      <c r="H93" s="2">
        <f t="shared" si="13"/>
        <v>33</v>
      </c>
      <c r="I93" s="2">
        <f t="shared" si="13"/>
        <v>50</v>
      </c>
      <c r="J93" s="2">
        <f t="shared" si="13"/>
        <v>48</v>
      </c>
      <c r="K93" s="2">
        <f t="shared" si="13"/>
        <v>105</v>
      </c>
      <c r="L93" s="2">
        <f t="shared" si="13"/>
        <v>92</v>
      </c>
      <c r="M93" s="2">
        <f t="shared" si="13"/>
        <v>61</v>
      </c>
      <c r="N93" s="2">
        <f t="shared" si="13"/>
        <v>24</v>
      </c>
      <c r="O93" s="2">
        <f t="shared" si="13"/>
        <v>24</v>
      </c>
    </row>
    <row r="94" spans="2:15" x14ac:dyDescent="0.25">
      <c r="B94" t="s">
        <v>120</v>
      </c>
      <c r="C94" s="2">
        <f t="shared" ref="C94:O95" si="14">C71+C80+C87</f>
        <v>61</v>
      </c>
      <c r="D94" s="2">
        <f t="shared" si="14"/>
        <v>17</v>
      </c>
      <c r="E94" s="2">
        <f t="shared" si="14"/>
        <v>25</v>
      </c>
      <c r="F94" s="2">
        <f t="shared" si="14"/>
        <v>23</v>
      </c>
      <c r="G94" s="2">
        <f t="shared" si="14"/>
        <v>34</v>
      </c>
      <c r="H94" s="2">
        <f t="shared" si="14"/>
        <v>38</v>
      </c>
      <c r="I94" s="2">
        <f t="shared" si="14"/>
        <v>26</v>
      </c>
      <c r="J94" s="2">
        <f t="shared" si="14"/>
        <v>16</v>
      </c>
      <c r="K94" s="2">
        <f t="shared" si="14"/>
        <v>43</v>
      </c>
      <c r="L94" s="2">
        <f t="shared" si="14"/>
        <v>25</v>
      </c>
      <c r="M94" s="2">
        <f t="shared" si="14"/>
        <v>102</v>
      </c>
      <c r="N94" s="2">
        <f t="shared" si="14"/>
        <v>27</v>
      </c>
      <c r="O94" s="2">
        <f t="shared" si="14"/>
        <v>11</v>
      </c>
    </row>
    <row r="95" spans="2:15" x14ac:dyDescent="0.25">
      <c r="B95" t="s">
        <v>121</v>
      </c>
      <c r="C95" s="2">
        <f t="shared" si="14"/>
        <v>30</v>
      </c>
      <c r="D95" s="2">
        <f t="shared" si="14"/>
        <v>20</v>
      </c>
      <c r="E95" s="2">
        <f t="shared" si="14"/>
        <v>55</v>
      </c>
      <c r="F95" s="2">
        <f t="shared" si="14"/>
        <v>23</v>
      </c>
      <c r="G95" s="2">
        <f t="shared" si="14"/>
        <v>101</v>
      </c>
      <c r="H95" s="2">
        <f t="shared" si="14"/>
        <v>98</v>
      </c>
      <c r="I95" s="2">
        <f t="shared" si="14"/>
        <v>17</v>
      </c>
      <c r="J95" s="2">
        <f t="shared" si="14"/>
        <v>13</v>
      </c>
      <c r="K95" s="2">
        <f t="shared" si="14"/>
        <v>35</v>
      </c>
      <c r="L95" s="2">
        <f t="shared" si="14"/>
        <v>41</v>
      </c>
      <c r="M95" s="2">
        <f t="shared" si="14"/>
        <v>41</v>
      </c>
      <c r="N95" s="2">
        <f t="shared" si="14"/>
        <v>72</v>
      </c>
      <c r="O95" s="2">
        <f t="shared" si="14"/>
        <v>5</v>
      </c>
    </row>
    <row r="96" spans="2:15" x14ac:dyDescent="0.25">
      <c r="B96" t="s">
        <v>157</v>
      </c>
      <c r="C96" s="2">
        <f>C73-SUM(C92:C95)</f>
        <v>0</v>
      </c>
      <c r="D96" s="2">
        <f t="shared" ref="D96:O96" si="15">D73-SUM(D92:D95)</f>
        <v>0</v>
      </c>
      <c r="E96" s="2">
        <f t="shared" si="15"/>
        <v>0</v>
      </c>
      <c r="F96" s="2">
        <f t="shared" si="15"/>
        <v>0</v>
      </c>
      <c r="G96" s="2">
        <f t="shared" si="15"/>
        <v>0</v>
      </c>
      <c r="H96" s="2">
        <f t="shared" si="15"/>
        <v>0</v>
      </c>
      <c r="I96" s="2">
        <f t="shared" si="15"/>
        <v>0</v>
      </c>
      <c r="J96" s="2">
        <f t="shared" si="15"/>
        <v>0</v>
      </c>
      <c r="K96" s="2">
        <f t="shared" si="15"/>
        <v>0</v>
      </c>
      <c r="L96" s="2">
        <f t="shared" si="15"/>
        <v>0</v>
      </c>
      <c r="M96" s="2">
        <f t="shared" si="15"/>
        <v>0</v>
      </c>
      <c r="N96" s="2">
        <f t="shared" si="15"/>
        <v>0</v>
      </c>
      <c r="O96" s="2">
        <f t="shared" si="15"/>
        <v>0</v>
      </c>
    </row>
  </sheetData>
  <mergeCells count="9">
    <mergeCell ref="C25:O25"/>
    <mergeCell ref="C40:O40"/>
    <mergeCell ref="C49:O49"/>
    <mergeCell ref="C2:O2"/>
    <mergeCell ref="C58:O58"/>
    <mergeCell ref="C67:O67"/>
    <mergeCell ref="C76:O76"/>
    <mergeCell ref="C90:O90"/>
    <mergeCell ref="C84:O84"/>
  </mergeCells>
  <conditionalFormatting sqref="P4:U16 C27:O38">
    <cfRule type="cellIs" dxfId="25" priority="45" operator="greaterThan">
      <formula>0.1</formula>
    </cfRule>
    <cfRule type="cellIs" dxfId="24" priority="46" operator="between">
      <formula>0.05</formula>
      <formula>0.1</formula>
    </cfRule>
  </conditionalFormatting>
  <conditionalFormatting sqref="C4:O23">
    <cfRule type="cellIs" dxfId="23" priority="37" operator="lessThan">
      <formula>0.001</formula>
    </cfRule>
    <cfRule type="expression" dxfId="22" priority="38">
      <formula>C4=MAX(C$4:C$16)</formula>
    </cfRule>
    <cfRule type="cellIs" dxfId="21" priority="39" operator="greaterThan">
      <formula>0.1</formula>
    </cfRule>
    <cfRule type="cellIs" dxfId="20" priority="40" operator="between">
      <formula>0.05</formula>
      <formula>0.1</formula>
    </cfRule>
  </conditionalFormatting>
  <conditionalFormatting sqref="C42:O47">
    <cfRule type="expression" dxfId="19" priority="28">
      <formula>C42=MAX(C$42:C$47)</formula>
    </cfRule>
    <cfRule type="cellIs" dxfId="18" priority="31" operator="greaterThan">
      <formula>0.1</formula>
    </cfRule>
    <cfRule type="cellIs" dxfId="17" priority="32" operator="between">
      <formula>0.05</formula>
      <formula>0.1</formula>
    </cfRule>
  </conditionalFormatting>
  <conditionalFormatting sqref="C60:O65">
    <cfRule type="cellIs" dxfId="16" priority="16" operator="lessThan">
      <formula>0.001</formula>
    </cfRule>
    <cfRule type="expression" dxfId="15" priority="17">
      <formula>C60=MAX(C$60:C$65)</formula>
    </cfRule>
    <cfRule type="cellIs" dxfId="14" priority="18" operator="greaterThan">
      <formula>0.1</formula>
    </cfRule>
    <cfRule type="cellIs" dxfId="13" priority="19" operator="between">
      <formula>0.05</formula>
      <formula>0.1</formula>
    </cfRule>
  </conditionalFormatting>
  <conditionalFormatting sqref="C51:O52 C54:O56 C53:I53 K53:O53">
    <cfRule type="cellIs" dxfId="12" priority="11" operator="lessThan">
      <formula>0</formula>
    </cfRule>
    <cfRule type="cellIs" dxfId="11" priority="12" operator="equal">
      <formula>0.25</formula>
    </cfRule>
  </conditionalFormatting>
  <conditionalFormatting sqref="J53">
    <cfRule type="cellIs" dxfId="10" priority="9" operator="lessThan">
      <formula>0</formula>
    </cfRule>
    <cfRule type="cellIs" dxfId="9" priority="10" operator="equal">
      <formula>0.25</formula>
    </cfRule>
  </conditionalFormatting>
  <conditionalFormatting sqref="C69:O72">
    <cfRule type="cellIs" dxfId="8" priority="6" operator="lessThan">
      <formula>1</formula>
    </cfRule>
    <cfRule type="colorScale" priority="7">
      <colorScale>
        <cfvo type="min"/>
        <cfvo type="max"/>
        <color theme="0"/>
        <color theme="9" tint="0.39997558519241921"/>
      </colorScale>
    </cfRule>
    <cfRule type="expression" dxfId="7" priority="8">
      <formula>C69=MAX(C$69:C$72)</formula>
    </cfRule>
  </conditionalFormatting>
  <conditionalFormatting sqref="C78:O82">
    <cfRule type="cellIs" dxfId="6" priority="5" operator="equal">
      <formula>0</formula>
    </cfRule>
  </conditionalFormatting>
  <conditionalFormatting sqref="C96:O96">
    <cfRule type="cellIs" dxfId="5" priority="4" operator="equal">
      <formula>0</formula>
    </cfRule>
  </conditionalFormatting>
  <conditionalFormatting sqref="C92:O95">
    <cfRule type="cellIs" dxfId="4" priority="1" operator="lessThan">
      <formula>1</formula>
    </cfRule>
    <cfRule type="colorScale" priority="2">
      <colorScale>
        <cfvo type="min"/>
        <cfvo type="max"/>
        <color theme="0"/>
        <color theme="9" tint="0.39997558519241921"/>
      </colorScale>
    </cfRule>
    <cfRule type="expression" dxfId="3" priority="3">
      <formula>C92=MAX(C$92:C$95)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85" zoomScaleNormal="85" workbookViewId="0">
      <selection activeCell="A14" sqref="A14"/>
    </sheetView>
  </sheetViews>
  <sheetFormatPr defaultRowHeight="15" x14ac:dyDescent="0.25"/>
  <sheetData>
    <row r="1" spans="1:6" x14ac:dyDescent="0.25">
      <c r="A1" t="s">
        <v>26</v>
      </c>
      <c r="B1" t="s">
        <v>123</v>
      </c>
      <c r="C1" t="s">
        <v>148</v>
      </c>
      <c r="D1" t="s">
        <v>120</v>
      </c>
      <c r="E1" t="s">
        <v>121</v>
      </c>
      <c r="F1" t="s">
        <v>158</v>
      </c>
    </row>
    <row r="2" spans="1:6" x14ac:dyDescent="0.25">
      <c r="A2">
        <v>11</v>
      </c>
      <c r="B2">
        <v>0</v>
      </c>
      <c r="C2">
        <v>118</v>
      </c>
      <c r="D2">
        <v>61</v>
      </c>
      <c r="E2">
        <v>30</v>
      </c>
      <c r="F2">
        <v>209</v>
      </c>
    </row>
    <row r="3" spans="1:6" x14ac:dyDescent="0.25">
      <c r="A3">
        <v>24</v>
      </c>
      <c r="B3">
        <v>0</v>
      </c>
      <c r="C3">
        <v>40</v>
      </c>
      <c r="D3">
        <v>17</v>
      </c>
      <c r="E3">
        <v>20</v>
      </c>
      <c r="F3">
        <v>77</v>
      </c>
    </row>
    <row r="4" spans="1:6" x14ac:dyDescent="0.25">
      <c r="A4">
        <v>27</v>
      </c>
      <c r="B4">
        <v>0</v>
      </c>
      <c r="C4">
        <v>20</v>
      </c>
      <c r="D4">
        <v>25</v>
      </c>
      <c r="E4">
        <v>55</v>
      </c>
      <c r="F4">
        <v>100</v>
      </c>
    </row>
    <row r="5" spans="1:6" x14ac:dyDescent="0.25">
      <c r="A5">
        <v>28</v>
      </c>
      <c r="B5">
        <v>0</v>
      </c>
      <c r="C5">
        <v>56</v>
      </c>
      <c r="D5">
        <v>23</v>
      </c>
      <c r="E5">
        <v>23</v>
      </c>
      <c r="F5">
        <v>102</v>
      </c>
    </row>
    <row r="6" spans="1:6" x14ac:dyDescent="0.25">
      <c r="A6">
        <v>32</v>
      </c>
      <c r="B6">
        <v>0</v>
      </c>
      <c r="C6">
        <v>35</v>
      </c>
      <c r="D6">
        <v>34</v>
      </c>
      <c r="E6">
        <v>101</v>
      </c>
      <c r="F6">
        <v>170</v>
      </c>
    </row>
    <row r="7" spans="1:6" x14ac:dyDescent="0.25">
      <c r="A7">
        <v>44</v>
      </c>
      <c r="B7">
        <v>0</v>
      </c>
      <c r="C7">
        <v>33</v>
      </c>
      <c r="D7">
        <v>38</v>
      </c>
      <c r="E7">
        <v>98</v>
      </c>
      <c r="F7">
        <v>169</v>
      </c>
    </row>
    <row r="8" spans="1:6" x14ac:dyDescent="0.25">
      <c r="A8">
        <v>52</v>
      </c>
      <c r="B8">
        <v>0</v>
      </c>
      <c r="C8">
        <v>50</v>
      </c>
      <c r="D8">
        <v>26</v>
      </c>
      <c r="E8">
        <v>17</v>
      </c>
      <c r="F8">
        <v>93</v>
      </c>
    </row>
    <row r="9" spans="1:6" x14ac:dyDescent="0.25">
      <c r="A9">
        <v>53</v>
      </c>
      <c r="B9">
        <v>6</v>
      </c>
      <c r="C9">
        <v>48</v>
      </c>
      <c r="D9">
        <v>16</v>
      </c>
      <c r="E9">
        <v>13</v>
      </c>
      <c r="F9">
        <v>83</v>
      </c>
    </row>
    <row r="10" spans="1:6" x14ac:dyDescent="0.25">
      <c r="A10">
        <v>75</v>
      </c>
      <c r="B10">
        <v>0</v>
      </c>
      <c r="C10">
        <v>105</v>
      </c>
      <c r="D10">
        <v>43</v>
      </c>
      <c r="E10">
        <v>35</v>
      </c>
      <c r="F10">
        <v>183</v>
      </c>
    </row>
    <row r="11" spans="1:6" x14ac:dyDescent="0.25">
      <c r="A11">
        <v>76</v>
      </c>
      <c r="B11">
        <v>0</v>
      </c>
      <c r="C11">
        <v>92</v>
      </c>
      <c r="D11">
        <v>25</v>
      </c>
      <c r="E11">
        <v>41</v>
      </c>
      <c r="F11">
        <v>158</v>
      </c>
    </row>
    <row r="12" spans="1:6" x14ac:dyDescent="0.25">
      <c r="A12">
        <v>84</v>
      </c>
      <c r="B12">
        <v>0</v>
      </c>
      <c r="C12">
        <v>61</v>
      </c>
      <c r="D12">
        <v>102</v>
      </c>
      <c r="E12">
        <v>41</v>
      </c>
      <c r="F12">
        <v>204</v>
      </c>
    </row>
    <row r="13" spans="1:6" x14ac:dyDescent="0.25">
      <c r="A13">
        <v>93</v>
      </c>
      <c r="B13">
        <v>0</v>
      </c>
      <c r="C13">
        <v>24</v>
      </c>
      <c r="D13">
        <v>27</v>
      </c>
      <c r="E13">
        <v>72</v>
      </c>
      <c r="F13">
        <v>123</v>
      </c>
    </row>
    <row r="14" spans="1:6" x14ac:dyDescent="0.25">
      <c r="A14">
        <v>94</v>
      </c>
      <c r="B14">
        <v>11</v>
      </c>
      <c r="C14">
        <v>24</v>
      </c>
      <c r="D14">
        <v>11</v>
      </c>
      <c r="E14">
        <v>5</v>
      </c>
      <c r="F14"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85" workbookViewId="0">
      <selection activeCell="N13" sqref="A9:N13"/>
    </sheetView>
  </sheetViews>
  <sheetFormatPr defaultRowHeight="15" x14ac:dyDescent="0.25"/>
  <sheetData>
    <row r="1" spans="1:14" x14ac:dyDescent="0.25">
      <c r="B1" s="12" t="s">
        <v>164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B2">
        <v>11</v>
      </c>
      <c r="C2">
        <v>24</v>
      </c>
      <c r="D2">
        <v>27</v>
      </c>
      <c r="E2">
        <v>28</v>
      </c>
      <c r="F2">
        <v>32</v>
      </c>
      <c r="G2">
        <v>44</v>
      </c>
      <c r="H2">
        <v>52</v>
      </c>
      <c r="I2">
        <v>53</v>
      </c>
      <c r="J2">
        <v>75</v>
      </c>
      <c r="K2">
        <v>76</v>
      </c>
      <c r="L2">
        <v>84</v>
      </c>
      <c r="M2">
        <v>93</v>
      </c>
      <c r="N2">
        <v>94</v>
      </c>
    </row>
    <row r="3" spans="1:14" x14ac:dyDescent="0.25">
      <c r="A3" t="s">
        <v>123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6</v>
      </c>
      <c r="J3">
        <v>0</v>
      </c>
      <c r="K3">
        <v>0</v>
      </c>
      <c r="L3">
        <v>0</v>
      </c>
      <c r="M3">
        <v>0</v>
      </c>
      <c r="N3">
        <v>11</v>
      </c>
    </row>
    <row r="4" spans="1:14" x14ac:dyDescent="0.25">
      <c r="A4" t="s">
        <v>148</v>
      </c>
      <c r="B4">
        <v>118</v>
      </c>
      <c r="C4">
        <v>40</v>
      </c>
      <c r="D4">
        <v>20</v>
      </c>
      <c r="E4">
        <v>56</v>
      </c>
      <c r="F4">
        <v>35</v>
      </c>
      <c r="G4">
        <v>33</v>
      </c>
      <c r="H4">
        <v>50</v>
      </c>
      <c r="I4">
        <v>48</v>
      </c>
      <c r="J4">
        <v>105</v>
      </c>
      <c r="K4">
        <v>92</v>
      </c>
      <c r="L4">
        <v>61</v>
      </c>
      <c r="M4">
        <v>24</v>
      </c>
      <c r="N4">
        <v>24</v>
      </c>
    </row>
    <row r="5" spans="1:14" x14ac:dyDescent="0.25">
      <c r="A5" t="s">
        <v>120</v>
      </c>
      <c r="B5">
        <v>61</v>
      </c>
      <c r="C5">
        <v>17</v>
      </c>
      <c r="D5">
        <v>25</v>
      </c>
      <c r="E5">
        <v>23</v>
      </c>
      <c r="F5">
        <v>34</v>
      </c>
      <c r="G5">
        <v>38</v>
      </c>
      <c r="H5">
        <v>26</v>
      </c>
      <c r="I5">
        <v>16</v>
      </c>
      <c r="J5">
        <v>43</v>
      </c>
      <c r="K5">
        <v>25</v>
      </c>
      <c r="L5">
        <v>102</v>
      </c>
      <c r="M5">
        <v>27</v>
      </c>
      <c r="N5">
        <v>11</v>
      </c>
    </row>
    <row r="6" spans="1:14" x14ac:dyDescent="0.25">
      <c r="A6" t="s">
        <v>121</v>
      </c>
      <c r="B6">
        <v>30</v>
      </c>
      <c r="C6">
        <v>20</v>
      </c>
      <c r="D6">
        <v>55</v>
      </c>
      <c r="E6">
        <v>23</v>
      </c>
      <c r="F6">
        <v>101</v>
      </c>
      <c r="G6">
        <v>98</v>
      </c>
      <c r="H6">
        <v>17</v>
      </c>
      <c r="I6">
        <v>13</v>
      </c>
      <c r="J6">
        <v>35</v>
      </c>
      <c r="K6">
        <v>41</v>
      </c>
      <c r="L6">
        <v>41</v>
      </c>
      <c r="M6">
        <v>72</v>
      </c>
      <c r="N6">
        <v>5</v>
      </c>
    </row>
    <row r="8" spans="1:14" x14ac:dyDescent="0.25">
      <c r="B8" s="12" t="s">
        <v>165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B9">
        <v>11</v>
      </c>
      <c r="C9">
        <v>24</v>
      </c>
      <c r="D9">
        <v>27</v>
      </c>
      <c r="E9">
        <v>28</v>
      </c>
      <c r="F9">
        <v>32</v>
      </c>
      <c r="G9">
        <v>44</v>
      </c>
      <c r="H9">
        <v>52</v>
      </c>
      <c r="I9">
        <v>53</v>
      </c>
      <c r="J9">
        <v>75</v>
      </c>
      <c r="K9">
        <v>76</v>
      </c>
      <c r="L9">
        <v>84</v>
      </c>
      <c r="M9">
        <v>93</v>
      </c>
      <c r="N9">
        <v>94</v>
      </c>
    </row>
    <row r="10" spans="1:14" x14ac:dyDescent="0.25">
      <c r="A10" t="s">
        <v>123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24</v>
      </c>
    </row>
    <row r="11" spans="1:14" x14ac:dyDescent="0.25">
      <c r="A11" t="s">
        <v>148</v>
      </c>
      <c r="B11">
        <v>66</v>
      </c>
      <c r="C11">
        <v>40</v>
      </c>
      <c r="D11">
        <v>51</v>
      </c>
      <c r="E11">
        <v>27</v>
      </c>
      <c r="F11">
        <v>0</v>
      </c>
      <c r="G11">
        <v>19</v>
      </c>
      <c r="H11">
        <v>26</v>
      </c>
      <c r="I11">
        <v>53</v>
      </c>
      <c r="J11">
        <v>107</v>
      </c>
      <c r="K11">
        <v>93</v>
      </c>
      <c r="L11">
        <v>57</v>
      </c>
      <c r="M11">
        <v>0</v>
      </c>
      <c r="N11">
        <v>12</v>
      </c>
    </row>
    <row r="12" spans="1:14" x14ac:dyDescent="0.25">
      <c r="A12" t="s">
        <v>120</v>
      </c>
      <c r="B12">
        <v>121</v>
      </c>
      <c r="C12">
        <v>20</v>
      </c>
      <c r="D12">
        <v>25</v>
      </c>
      <c r="E12">
        <v>54</v>
      </c>
      <c r="F12">
        <v>116</v>
      </c>
      <c r="G12">
        <v>104</v>
      </c>
      <c r="H12">
        <v>54</v>
      </c>
      <c r="I12">
        <v>18</v>
      </c>
      <c r="J12">
        <v>47</v>
      </c>
      <c r="K12">
        <v>25</v>
      </c>
      <c r="L12">
        <v>113</v>
      </c>
      <c r="M12">
        <v>81</v>
      </c>
      <c r="N12">
        <v>11</v>
      </c>
    </row>
    <row r="13" spans="1:14" x14ac:dyDescent="0.25">
      <c r="A13" t="s">
        <v>121</v>
      </c>
      <c r="B13">
        <v>22</v>
      </c>
      <c r="C13">
        <v>17</v>
      </c>
      <c r="D13">
        <v>24</v>
      </c>
      <c r="E13">
        <v>21</v>
      </c>
      <c r="F13">
        <v>54</v>
      </c>
      <c r="G13">
        <v>46</v>
      </c>
      <c r="H13">
        <v>13</v>
      </c>
      <c r="I13">
        <v>12</v>
      </c>
      <c r="J13">
        <v>29</v>
      </c>
      <c r="K13">
        <v>40</v>
      </c>
      <c r="L13">
        <v>34</v>
      </c>
      <c r="M13">
        <v>42</v>
      </c>
      <c r="N13">
        <v>4</v>
      </c>
    </row>
    <row r="15" spans="1:14" x14ac:dyDescent="0.25">
      <c r="B15" s="12" t="s">
        <v>166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B16">
        <v>11</v>
      </c>
      <c r="C16">
        <v>24</v>
      </c>
      <c r="D16">
        <v>27</v>
      </c>
      <c r="E16">
        <v>28</v>
      </c>
      <c r="F16">
        <v>32</v>
      </c>
      <c r="G16">
        <v>44</v>
      </c>
      <c r="H16">
        <v>52</v>
      </c>
      <c r="I16">
        <v>53</v>
      </c>
      <c r="J16">
        <v>75</v>
      </c>
      <c r="K16">
        <v>76</v>
      </c>
      <c r="L16">
        <v>84</v>
      </c>
      <c r="M16">
        <v>93</v>
      </c>
      <c r="N16">
        <v>94</v>
      </c>
    </row>
    <row r="17" spans="1:14" x14ac:dyDescent="0.25">
      <c r="A17" t="s">
        <v>123</v>
      </c>
      <c r="B17">
        <f>B3-B10</f>
        <v>0</v>
      </c>
      <c r="C17">
        <f t="shared" ref="C17:N17" si="0">C3-C10</f>
        <v>0</v>
      </c>
      <c r="D17">
        <f t="shared" si="0"/>
        <v>0</v>
      </c>
      <c r="E17">
        <f t="shared" si="0"/>
        <v>0</v>
      </c>
      <c r="F17">
        <f t="shared" si="0"/>
        <v>0</v>
      </c>
      <c r="G17">
        <f t="shared" si="0"/>
        <v>0</v>
      </c>
      <c r="H17">
        <f t="shared" si="0"/>
        <v>0</v>
      </c>
      <c r="I17">
        <f t="shared" si="0"/>
        <v>6</v>
      </c>
      <c r="J17">
        <f t="shared" si="0"/>
        <v>0</v>
      </c>
      <c r="K17">
        <f t="shared" si="0"/>
        <v>0</v>
      </c>
      <c r="L17">
        <f t="shared" si="0"/>
        <v>0</v>
      </c>
      <c r="M17">
        <f t="shared" si="0"/>
        <v>0</v>
      </c>
      <c r="N17">
        <f t="shared" si="0"/>
        <v>-13</v>
      </c>
    </row>
    <row r="18" spans="1:14" x14ac:dyDescent="0.25">
      <c r="A18" t="s">
        <v>148</v>
      </c>
      <c r="B18">
        <f t="shared" ref="B18:N20" si="1">B4-B11</f>
        <v>52</v>
      </c>
      <c r="C18">
        <f t="shared" si="1"/>
        <v>0</v>
      </c>
      <c r="D18">
        <f t="shared" si="1"/>
        <v>-31</v>
      </c>
      <c r="E18">
        <f t="shared" si="1"/>
        <v>29</v>
      </c>
      <c r="F18">
        <f t="shared" si="1"/>
        <v>35</v>
      </c>
      <c r="G18">
        <f t="shared" si="1"/>
        <v>14</v>
      </c>
      <c r="H18">
        <f t="shared" si="1"/>
        <v>24</v>
      </c>
      <c r="I18">
        <f t="shared" si="1"/>
        <v>-5</v>
      </c>
      <c r="J18">
        <f t="shared" si="1"/>
        <v>-2</v>
      </c>
      <c r="K18">
        <f t="shared" si="1"/>
        <v>-1</v>
      </c>
      <c r="L18">
        <f t="shared" si="1"/>
        <v>4</v>
      </c>
      <c r="M18">
        <f t="shared" si="1"/>
        <v>24</v>
      </c>
      <c r="N18">
        <f t="shared" si="1"/>
        <v>12</v>
      </c>
    </row>
    <row r="19" spans="1:14" x14ac:dyDescent="0.25">
      <c r="A19" t="s">
        <v>120</v>
      </c>
      <c r="B19">
        <f t="shared" si="1"/>
        <v>-60</v>
      </c>
      <c r="C19">
        <f t="shared" si="1"/>
        <v>-3</v>
      </c>
      <c r="D19">
        <f t="shared" si="1"/>
        <v>0</v>
      </c>
      <c r="E19">
        <f t="shared" si="1"/>
        <v>-31</v>
      </c>
      <c r="F19">
        <f t="shared" si="1"/>
        <v>-82</v>
      </c>
      <c r="G19">
        <f t="shared" si="1"/>
        <v>-66</v>
      </c>
      <c r="H19">
        <f t="shared" si="1"/>
        <v>-28</v>
      </c>
      <c r="I19">
        <f t="shared" si="1"/>
        <v>-2</v>
      </c>
      <c r="J19">
        <f t="shared" si="1"/>
        <v>-4</v>
      </c>
      <c r="K19">
        <f t="shared" si="1"/>
        <v>0</v>
      </c>
      <c r="L19">
        <f t="shared" si="1"/>
        <v>-11</v>
      </c>
      <c r="M19">
        <f t="shared" si="1"/>
        <v>-54</v>
      </c>
      <c r="N19">
        <f t="shared" si="1"/>
        <v>0</v>
      </c>
    </row>
    <row r="20" spans="1:14" x14ac:dyDescent="0.25">
      <c r="A20" t="s">
        <v>121</v>
      </c>
      <c r="B20">
        <f t="shared" si="1"/>
        <v>8</v>
      </c>
      <c r="C20">
        <f t="shared" si="1"/>
        <v>3</v>
      </c>
      <c r="D20">
        <f t="shared" si="1"/>
        <v>31</v>
      </c>
      <c r="E20">
        <f t="shared" si="1"/>
        <v>2</v>
      </c>
      <c r="F20">
        <f t="shared" si="1"/>
        <v>47</v>
      </c>
      <c r="G20">
        <f t="shared" si="1"/>
        <v>52</v>
      </c>
      <c r="H20">
        <f t="shared" si="1"/>
        <v>4</v>
      </c>
      <c r="I20">
        <f t="shared" si="1"/>
        <v>1</v>
      </c>
      <c r="J20">
        <f t="shared" si="1"/>
        <v>6</v>
      </c>
      <c r="K20">
        <f t="shared" si="1"/>
        <v>1</v>
      </c>
      <c r="L20">
        <f t="shared" si="1"/>
        <v>7</v>
      </c>
      <c r="M20">
        <f t="shared" si="1"/>
        <v>30</v>
      </c>
      <c r="N20">
        <f t="shared" si="1"/>
        <v>1</v>
      </c>
    </row>
  </sheetData>
  <mergeCells count="3">
    <mergeCell ref="B1:N1"/>
    <mergeCell ref="B8:N8"/>
    <mergeCell ref="B15:N15"/>
  </mergeCells>
  <conditionalFormatting sqref="B3:N6">
    <cfRule type="cellIs" dxfId="2" priority="3" operator="equal">
      <formula>0</formula>
    </cfRule>
  </conditionalFormatting>
  <conditionalFormatting sqref="B10:N13">
    <cfRule type="cellIs" dxfId="1" priority="2" operator="equal">
      <formula>0</formula>
    </cfRule>
  </conditionalFormatting>
  <conditionalFormatting sqref="B17:N2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85" zoomScaleNormal="85" workbookViewId="0">
      <selection activeCell="F9" sqref="F9"/>
    </sheetView>
  </sheetViews>
  <sheetFormatPr defaultRowHeight="15" x14ac:dyDescent="0.25"/>
  <sheetData>
    <row r="1" spans="1:5" x14ac:dyDescent="0.25">
      <c r="B1" t="s">
        <v>123</v>
      </c>
      <c r="C1" t="s">
        <v>148</v>
      </c>
      <c r="D1" t="s">
        <v>120</v>
      </c>
      <c r="E1" t="s">
        <v>121</v>
      </c>
    </row>
    <row r="2" spans="1:5" x14ac:dyDescent="0.25">
      <c r="A2">
        <v>11</v>
      </c>
      <c r="B2">
        <v>0</v>
      </c>
      <c r="C2">
        <v>66</v>
      </c>
      <c r="D2">
        <v>121</v>
      </c>
      <c r="E2">
        <v>22</v>
      </c>
    </row>
    <row r="3" spans="1:5" x14ac:dyDescent="0.25">
      <c r="A3">
        <v>24</v>
      </c>
      <c r="B3">
        <v>0</v>
      </c>
      <c r="C3">
        <v>40</v>
      </c>
      <c r="D3">
        <v>20</v>
      </c>
      <c r="E3">
        <v>17</v>
      </c>
    </row>
    <row r="4" spans="1:5" x14ac:dyDescent="0.25">
      <c r="A4">
        <v>27</v>
      </c>
      <c r="B4">
        <v>0</v>
      </c>
      <c r="C4">
        <v>51</v>
      </c>
      <c r="D4">
        <v>25</v>
      </c>
      <c r="E4">
        <v>24</v>
      </c>
    </row>
    <row r="5" spans="1:5" x14ac:dyDescent="0.25">
      <c r="A5">
        <v>28</v>
      </c>
      <c r="B5">
        <v>0</v>
      </c>
      <c r="C5">
        <v>27</v>
      </c>
      <c r="D5">
        <v>54</v>
      </c>
      <c r="E5">
        <v>21</v>
      </c>
    </row>
    <row r="6" spans="1:5" x14ac:dyDescent="0.25">
      <c r="A6">
        <v>32</v>
      </c>
      <c r="B6">
        <v>0</v>
      </c>
      <c r="C6">
        <v>0</v>
      </c>
      <c r="D6">
        <v>116</v>
      </c>
      <c r="E6">
        <v>54</v>
      </c>
    </row>
    <row r="7" spans="1:5" x14ac:dyDescent="0.25">
      <c r="A7">
        <v>44</v>
      </c>
      <c r="B7">
        <v>0</v>
      </c>
      <c r="C7">
        <v>19</v>
      </c>
      <c r="D7">
        <v>104</v>
      </c>
      <c r="E7">
        <v>46</v>
      </c>
    </row>
    <row r="8" spans="1:5" x14ac:dyDescent="0.25">
      <c r="A8">
        <v>52</v>
      </c>
      <c r="B8">
        <v>0</v>
      </c>
      <c r="C8">
        <v>26</v>
      </c>
      <c r="D8">
        <v>54</v>
      </c>
      <c r="E8">
        <v>13</v>
      </c>
    </row>
    <row r="9" spans="1:5" x14ac:dyDescent="0.25">
      <c r="A9">
        <v>53</v>
      </c>
      <c r="B9">
        <v>0</v>
      </c>
      <c r="C9">
        <v>53</v>
      </c>
      <c r="D9">
        <v>18</v>
      </c>
      <c r="E9">
        <v>12</v>
      </c>
    </row>
    <row r="10" spans="1:5" x14ac:dyDescent="0.25">
      <c r="A10">
        <v>75</v>
      </c>
      <c r="B10">
        <v>0</v>
      </c>
      <c r="C10">
        <v>107</v>
      </c>
      <c r="D10">
        <v>47</v>
      </c>
      <c r="E10">
        <v>29</v>
      </c>
    </row>
    <row r="11" spans="1:5" x14ac:dyDescent="0.25">
      <c r="A11">
        <v>76</v>
      </c>
      <c r="B11">
        <v>0</v>
      </c>
      <c r="C11">
        <v>93</v>
      </c>
      <c r="D11">
        <v>25</v>
      </c>
      <c r="E11">
        <v>40</v>
      </c>
    </row>
    <row r="12" spans="1:5" x14ac:dyDescent="0.25">
      <c r="A12">
        <v>84</v>
      </c>
      <c r="B12">
        <v>0</v>
      </c>
      <c r="C12">
        <v>57</v>
      </c>
      <c r="D12">
        <v>113</v>
      </c>
      <c r="E12">
        <v>34</v>
      </c>
    </row>
    <row r="13" spans="1:5" x14ac:dyDescent="0.25">
      <c r="A13">
        <v>93</v>
      </c>
      <c r="B13">
        <v>0</v>
      </c>
      <c r="C13">
        <v>0</v>
      </c>
      <c r="D13">
        <v>81</v>
      </c>
      <c r="E13">
        <v>42</v>
      </c>
    </row>
    <row r="14" spans="1:5" x14ac:dyDescent="0.25">
      <c r="A14">
        <v>94</v>
      </c>
      <c r="B14">
        <v>24</v>
      </c>
      <c r="C14">
        <v>12</v>
      </c>
      <c r="D14">
        <v>11</v>
      </c>
      <c r="E14">
        <v>4</v>
      </c>
    </row>
  </sheetData>
  <conditionalFormatting sqref="B2:E14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Listes</vt:lpstr>
      <vt:lpstr>Régions</vt:lpstr>
      <vt:lpstr>QGIS</vt:lpstr>
      <vt:lpstr>QGIS2</vt:lpstr>
      <vt:lpstr>Prédiction</vt:lpstr>
      <vt:lpstr>QGIS3</vt:lpstr>
      <vt:lpstr>Vérification</vt:lpstr>
      <vt:lpstr>QGIS4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</dc:creator>
  <cp:lastModifiedBy>logan</cp:lastModifiedBy>
  <dcterms:created xsi:type="dcterms:W3CDTF">2017-03-02T12:07:43Z</dcterms:created>
  <dcterms:modified xsi:type="dcterms:W3CDTF">2017-03-03T19:02:32Z</dcterms:modified>
</cp:coreProperties>
</file>